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박지수\Desktop\"/>
    </mc:Choice>
  </mc:AlternateContent>
  <bookViews>
    <workbookView xWindow="0" yWindow="0" windowWidth="28800" windowHeight="12390"/>
  </bookViews>
  <sheets>
    <sheet name="총괄표" sheetId="1" r:id="rId1"/>
  </sheets>
  <externalReferences>
    <externalReference r:id="rId2"/>
  </externalReferences>
  <definedNames>
    <definedName name="_xlnm.Print_Area" localSheetId="0">총괄표!$A$1:$V$36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6" i="1" l="1"/>
  <c r="V36" i="1" s="1"/>
  <c r="S36" i="1"/>
  <c r="R36" i="1"/>
  <c r="T35" i="1"/>
  <c r="V35" i="1" s="1"/>
  <c r="S35" i="1"/>
  <c r="S34" i="1" s="1"/>
  <c r="R35" i="1"/>
  <c r="T34" i="1"/>
  <c r="R34" i="1"/>
  <c r="U33" i="1"/>
  <c r="T33" i="1"/>
  <c r="S33" i="1"/>
  <c r="V32" i="1"/>
  <c r="U32" i="1"/>
  <c r="T32" i="1"/>
  <c r="S32" i="1"/>
  <c r="R32" i="1"/>
  <c r="Q32" i="1"/>
  <c r="T31" i="1"/>
  <c r="V31" i="1" s="1"/>
  <c r="S31" i="1"/>
  <c r="R31" i="1"/>
  <c r="Q31" i="1"/>
  <c r="U30" i="1"/>
  <c r="T30" i="1"/>
  <c r="S30" i="1"/>
  <c r="V30" i="1" s="1"/>
  <c r="R30" i="1"/>
  <c r="Q30" i="1"/>
  <c r="T29" i="1"/>
  <c r="V29" i="1" s="1"/>
  <c r="S29" i="1"/>
  <c r="U29" i="1" s="1"/>
  <c r="R29" i="1"/>
  <c r="Q29" i="1"/>
  <c r="T28" i="1"/>
  <c r="R28" i="1"/>
  <c r="V27" i="1"/>
  <c r="T27" i="1"/>
  <c r="U27" i="1" s="1"/>
  <c r="S27" i="1"/>
  <c r="R27" i="1"/>
  <c r="T26" i="1"/>
  <c r="V26" i="1" s="1"/>
  <c r="S26" i="1"/>
  <c r="U26" i="1" s="1"/>
  <c r="R26" i="1"/>
  <c r="T25" i="1"/>
  <c r="V25" i="1" s="1"/>
  <c r="S25" i="1"/>
  <c r="R25" i="1"/>
  <c r="T24" i="1"/>
  <c r="R24" i="1"/>
  <c r="V23" i="1"/>
  <c r="T23" i="1"/>
  <c r="U23" i="1" s="1"/>
  <c r="S23" i="1"/>
  <c r="R23" i="1"/>
  <c r="Q23" i="1"/>
  <c r="I23" i="1"/>
  <c r="J23" i="1" s="1"/>
  <c r="H23" i="1"/>
  <c r="G23" i="1"/>
  <c r="F23" i="1"/>
  <c r="E23" i="1"/>
  <c r="V22" i="1"/>
  <c r="T22" i="1"/>
  <c r="U22" i="1" s="1"/>
  <c r="S22" i="1"/>
  <c r="R22" i="1"/>
  <c r="Q22" i="1"/>
  <c r="I22" i="1"/>
  <c r="K22" i="1" s="1"/>
  <c r="H22" i="1"/>
  <c r="G22" i="1"/>
  <c r="F22" i="1"/>
  <c r="E22" i="1"/>
  <c r="T21" i="1"/>
  <c r="V21" i="1" s="1"/>
  <c r="S21" i="1"/>
  <c r="R21" i="1"/>
  <c r="Q21" i="1"/>
  <c r="J21" i="1"/>
  <c r="I21" i="1"/>
  <c r="K21" i="1" s="1"/>
  <c r="H21" i="1"/>
  <c r="G21" i="1"/>
  <c r="D21" i="1"/>
  <c r="C21" i="1"/>
  <c r="B21" i="1"/>
  <c r="A21" i="1"/>
  <c r="V20" i="1"/>
  <c r="T20" i="1"/>
  <c r="U20" i="1" s="1"/>
  <c r="S20" i="1"/>
  <c r="R20" i="1"/>
  <c r="Q20" i="1"/>
  <c r="I20" i="1"/>
  <c r="K20" i="1" s="1"/>
  <c r="H20" i="1"/>
  <c r="G20" i="1"/>
  <c r="F20" i="1"/>
  <c r="E20" i="1"/>
  <c r="T19" i="1"/>
  <c r="S19" i="1"/>
  <c r="V19" i="1" s="1"/>
  <c r="R19" i="1"/>
  <c r="Q19" i="1"/>
  <c r="J19" i="1"/>
  <c r="I19" i="1"/>
  <c r="K19" i="1" s="1"/>
  <c r="H19" i="1"/>
  <c r="G19" i="1"/>
  <c r="D19" i="1"/>
  <c r="C19" i="1"/>
  <c r="B19" i="1"/>
  <c r="A19" i="1"/>
  <c r="V18" i="1"/>
  <c r="T18" i="1"/>
  <c r="U18" i="1" s="1"/>
  <c r="S18" i="1"/>
  <c r="R18" i="1"/>
  <c r="Q18" i="1"/>
  <c r="I18" i="1"/>
  <c r="K18" i="1" s="1"/>
  <c r="H18" i="1"/>
  <c r="G18" i="1"/>
  <c r="F18" i="1"/>
  <c r="E18" i="1"/>
  <c r="T17" i="1"/>
  <c r="S17" i="1"/>
  <c r="V17" i="1" s="1"/>
  <c r="R17" i="1"/>
  <c r="I17" i="1"/>
  <c r="K17" i="1" s="1"/>
  <c r="H17" i="1"/>
  <c r="G17" i="1"/>
  <c r="D17" i="1"/>
  <c r="C17" i="1"/>
  <c r="B17" i="1"/>
  <c r="A17" i="1"/>
  <c r="U16" i="1"/>
  <c r="T16" i="1"/>
  <c r="V16" i="1" s="1"/>
  <c r="S16" i="1"/>
  <c r="R16" i="1"/>
  <c r="Q16" i="1"/>
  <c r="I16" i="1"/>
  <c r="H16" i="1"/>
  <c r="K16" i="1" s="1"/>
  <c r="G16" i="1"/>
  <c r="F16" i="1"/>
  <c r="E16" i="1"/>
  <c r="V15" i="1"/>
  <c r="U15" i="1"/>
  <c r="T15" i="1"/>
  <c r="S15" i="1"/>
  <c r="R15" i="1"/>
  <c r="Q15" i="1"/>
  <c r="I15" i="1"/>
  <c r="K15" i="1" s="1"/>
  <c r="H15" i="1"/>
  <c r="G15" i="1"/>
  <c r="U14" i="1"/>
  <c r="T14" i="1"/>
  <c r="V14" i="1" s="1"/>
  <c r="S14" i="1"/>
  <c r="R14" i="1"/>
  <c r="K14" i="1"/>
  <c r="J14" i="1"/>
  <c r="I14" i="1"/>
  <c r="H14" i="1"/>
  <c r="G14" i="1"/>
  <c r="G11" i="1" s="1"/>
  <c r="T13" i="1"/>
  <c r="U13" i="1" s="1"/>
  <c r="S13" i="1"/>
  <c r="V13" i="1" s="1"/>
  <c r="R13" i="1"/>
  <c r="Q13" i="1"/>
  <c r="J13" i="1"/>
  <c r="I13" i="1"/>
  <c r="K13" i="1" s="1"/>
  <c r="H13" i="1"/>
  <c r="G13" i="1"/>
  <c r="V12" i="1"/>
  <c r="U12" i="1"/>
  <c r="T12" i="1"/>
  <c r="S12" i="1"/>
  <c r="R12" i="1"/>
  <c r="Q12" i="1"/>
  <c r="I12" i="1"/>
  <c r="K12" i="1" s="1"/>
  <c r="H12" i="1"/>
  <c r="G12" i="1"/>
  <c r="U11" i="1"/>
  <c r="T11" i="1"/>
  <c r="V11" i="1" s="1"/>
  <c r="S11" i="1"/>
  <c r="R11" i="1"/>
  <c r="Q11" i="1"/>
  <c r="H11" i="1"/>
  <c r="T10" i="1"/>
  <c r="V10" i="1" s="1"/>
  <c r="S10" i="1"/>
  <c r="R10" i="1"/>
  <c r="J10" i="1"/>
  <c r="I10" i="1"/>
  <c r="K10" i="1" s="1"/>
  <c r="H10" i="1"/>
  <c r="G10" i="1"/>
  <c r="F10" i="1"/>
  <c r="T9" i="1"/>
  <c r="S9" i="1"/>
  <c r="V9" i="1" s="1"/>
  <c r="R9" i="1"/>
  <c r="I9" i="1"/>
  <c r="I7" i="1" s="1"/>
  <c r="H9" i="1"/>
  <c r="G9" i="1"/>
  <c r="F9" i="1"/>
  <c r="V8" i="1"/>
  <c r="U8" i="1"/>
  <c r="T8" i="1"/>
  <c r="S8" i="1"/>
  <c r="R8" i="1"/>
  <c r="I8" i="1"/>
  <c r="J8" i="1" s="1"/>
  <c r="H8" i="1"/>
  <c r="K8" i="1" s="1"/>
  <c r="G8" i="1"/>
  <c r="G7" i="1" s="1"/>
  <c r="G6" i="1" s="1"/>
  <c r="T7" i="1"/>
  <c r="R7" i="1"/>
  <c r="T6" i="1"/>
  <c r="R6" i="1"/>
  <c r="A1" i="1"/>
  <c r="J7" i="1" l="1"/>
  <c r="V34" i="1"/>
  <c r="U34" i="1"/>
  <c r="J9" i="1"/>
  <c r="U10" i="1"/>
  <c r="I11" i="1"/>
  <c r="J12" i="1"/>
  <c r="J15" i="1"/>
  <c r="J17" i="1"/>
  <c r="J18" i="1"/>
  <c r="J20" i="1"/>
  <c r="J22" i="1"/>
  <c r="U25" i="1"/>
  <c r="U35" i="1"/>
  <c r="H7" i="1"/>
  <c r="H6" i="1" s="1"/>
  <c r="K9" i="1"/>
  <c r="U9" i="1"/>
  <c r="J16" i="1"/>
  <c r="U17" i="1"/>
  <c r="U19" i="1"/>
  <c r="U21" i="1"/>
  <c r="S24" i="1"/>
  <c r="U24" i="1" s="1"/>
  <c r="S28" i="1"/>
  <c r="U28" i="1" s="1"/>
  <c r="U31" i="1"/>
  <c r="U36" i="1"/>
  <c r="S7" i="1"/>
  <c r="S6" i="1" s="1"/>
  <c r="V7" i="1" l="1"/>
  <c r="K11" i="1"/>
  <c r="J11" i="1"/>
  <c r="I6" i="1"/>
  <c r="V28" i="1"/>
  <c r="U6" i="1"/>
  <c r="V6" i="1"/>
  <c r="U7" i="1"/>
  <c r="K7" i="1"/>
  <c r="V24" i="1"/>
  <c r="K6" i="1" l="1"/>
  <c r="J6" i="1"/>
</calcChain>
</file>

<file path=xl/sharedStrings.xml><?xml version="1.0" encoding="utf-8"?>
<sst xmlns="http://schemas.openxmlformats.org/spreadsheetml/2006/main" count="78" uniqueCount="54">
  <si>
    <t>1. 세입 세출 총괄표</t>
    <phoneticPr fontId="3" type="noConversion"/>
  </si>
  <si>
    <t>(단위: 원)</t>
    <phoneticPr fontId="3" type="noConversion"/>
  </si>
  <si>
    <t>세   입</t>
    <phoneticPr fontId="3" type="noConversion"/>
  </si>
  <si>
    <t>세   출</t>
    <phoneticPr fontId="3" type="noConversion"/>
  </si>
  <si>
    <t>관</t>
    <phoneticPr fontId="3" type="noConversion"/>
  </si>
  <si>
    <t>항</t>
    <phoneticPr fontId="3" type="noConversion"/>
  </si>
  <si>
    <t>목</t>
    <phoneticPr fontId="3" type="noConversion"/>
  </si>
  <si>
    <t>2019년
예산</t>
    <phoneticPr fontId="3" type="noConversion"/>
  </si>
  <si>
    <t>2019년
1차추경</t>
    <phoneticPr fontId="3" type="noConversion"/>
  </si>
  <si>
    <t>2019년
2차추경</t>
    <phoneticPr fontId="3" type="noConversion"/>
  </si>
  <si>
    <t>증감(B-A)</t>
    <phoneticPr fontId="3" type="noConversion"/>
  </si>
  <si>
    <t>관</t>
    <phoneticPr fontId="3" type="noConversion"/>
  </si>
  <si>
    <t>목</t>
    <phoneticPr fontId="3" type="noConversion"/>
  </si>
  <si>
    <t xml:space="preserve">2019년
1차추경 </t>
    <phoneticPr fontId="3" type="noConversion"/>
  </si>
  <si>
    <t>증감(B-A)</t>
    <phoneticPr fontId="3" type="noConversion"/>
  </si>
  <si>
    <t>(A)</t>
    <phoneticPr fontId="3" type="noConversion"/>
  </si>
  <si>
    <t>(B)</t>
    <phoneticPr fontId="3" type="noConversion"/>
  </si>
  <si>
    <t>(B)</t>
    <phoneticPr fontId="3" type="noConversion"/>
  </si>
  <si>
    <t>금액</t>
    <phoneticPr fontId="3" type="noConversion"/>
  </si>
  <si>
    <t>%</t>
    <phoneticPr fontId="3" type="noConversion"/>
  </si>
  <si>
    <t>%</t>
    <phoneticPr fontId="3" type="noConversion"/>
  </si>
  <si>
    <t>총  계</t>
    <phoneticPr fontId="3" type="noConversion"/>
  </si>
  <si>
    <t>01</t>
    <phoneticPr fontId="3" type="noConversion"/>
  </si>
  <si>
    <t>사업수입</t>
    <phoneticPr fontId="3" type="noConversion"/>
  </si>
  <si>
    <t>소   계</t>
    <phoneticPr fontId="3" type="noConversion"/>
  </si>
  <si>
    <t>01</t>
    <phoneticPr fontId="3" type="noConversion"/>
  </si>
  <si>
    <t>사무비</t>
    <phoneticPr fontId="3" type="noConversion"/>
  </si>
  <si>
    <t>노인사회활동지원사업
참여자위탁교육</t>
    <phoneticPr fontId="3" type="noConversion"/>
  </si>
  <si>
    <t>인건비</t>
    <phoneticPr fontId="3" type="noConversion"/>
  </si>
  <si>
    <t>급   여</t>
    <phoneticPr fontId="3" type="noConversion"/>
  </si>
  <si>
    <t>제수당</t>
    <phoneticPr fontId="3" type="noConversion"/>
  </si>
  <si>
    <t>03</t>
    <phoneticPr fontId="3" type="noConversion"/>
  </si>
  <si>
    <t>보조금수입</t>
    <phoneticPr fontId="3" type="noConversion"/>
  </si>
  <si>
    <t>국고보조금1</t>
    <phoneticPr fontId="3" type="noConversion"/>
  </si>
  <si>
    <t>국고보조금2</t>
    <phoneticPr fontId="3" type="noConversion"/>
  </si>
  <si>
    <t>시도보조금1</t>
    <phoneticPr fontId="3" type="noConversion"/>
  </si>
  <si>
    <t>업무추진비</t>
    <phoneticPr fontId="3" type="noConversion"/>
  </si>
  <si>
    <t>시도보조금2</t>
    <phoneticPr fontId="3" type="noConversion"/>
  </si>
  <si>
    <t>소   계</t>
    <phoneticPr fontId="3" type="noConversion"/>
  </si>
  <si>
    <t>운영비</t>
    <phoneticPr fontId="3" type="noConversion"/>
  </si>
  <si>
    <t>02</t>
    <phoneticPr fontId="3" type="noConversion"/>
  </si>
  <si>
    <t>재산조성비</t>
    <phoneticPr fontId="3" type="noConversion"/>
  </si>
  <si>
    <t>시설비</t>
    <phoneticPr fontId="3" type="noConversion"/>
  </si>
  <si>
    <t>시설비</t>
    <phoneticPr fontId="3" type="noConversion"/>
  </si>
  <si>
    <t>자산취득비</t>
    <phoneticPr fontId="3" type="noConversion"/>
  </si>
  <si>
    <t>시설장비유지비</t>
    <phoneticPr fontId="3" type="noConversion"/>
  </si>
  <si>
    <t>03</t>
    <phoneticPr fontId="3" type="noConversion"/>
  </si>
  <si>
    <t>사업비</t>
    <phoneticPr fontId="3" type="noConversion"/>
  </si>
  <si>
    <t>06</t>
    <phoneticPr fontId="3" type="noConversion"/>
  </si>
  <si>
    <t>잡지출</t>
    <phoneticPr fontId="3" type="noConversion"/>
  </si>
  <si>
    <t>07</t>
    <phoneticPr fontId="3" type="noConversion"/>
  </si>
  <si>
    <t>예비비 및 기타</t>
    <phoneticPr fontId="3" type="noConversion"/>
  </si>
  <si>
    <t>예비비</t>
    <phoneticPr fontId="3" type="noConversion"/>
  </si>
  <si>
    <t>반환금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</si>
</sst>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 "/>
    <numFmt numFmtId="177" formatCode="#,##0_);[Red]\(#,##0\)"/>
    <numFmt numFmtId="178" formatCode="#,##0_ ;[Red]\-#,##0\ "/>
    <numFmt numFmtId="179" formatCode="0_);[Red]\(0\)"/>
  </numFmts>
  <fonts count="12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20"/>
      <color theme="1"/>
      <name val="굴림"/>
      <family val="3"/>
      <charset val="129"/>
    </font>
    <font>
      <sz val="8"/>
      <name val="돋움"/>
      <family val="3"/>
      <charset val="129"/>
    </font>
    <font>
      <sz val="11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sz val="8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b/>
      <sz val="9"/>
      <color theme="1"/>
      <name val="굴림"/>
      <family val="3"/>
      <charset val="129"/>
    </font>
    <font>
      <sz val="9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3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176" fontId="6" fillId="2" borderId="0" xfId="1" applyNumberFormat="1" applyFont="1" applyFill="1" applyBorder="1" applyAlignment="1" applyProtection="1">
      <alignment horizontal="left" vertical="center"/>
    </xf>
    <xf numFmtId="176" fontId="6" fillId="2" borderId="0" xfId="1" applyNumberFormat="1" applyFont="1" applyFill="1" applyBorder="1" applyAlignment="1" applyProtection="1">
      <alignment vertical="center" shrinkToFit="1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176" fontId="8" fillId="2" borderId="0" xfId="1" applyNumberFormat="1" applyFont="1" applyFill="1" applyBorder="1" applyAlignment="1" applyProtection="1">
      <alignment horizontal="left" vertical="center"/>
    </xf>
    <xf numFmtId="176" fontId="9" fillId="2" borderId="0" xfId="1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176" fontId="10" fillId="2" borderId="4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176" fontId="10" fillId="2" borderId="5" xfId="1" applyNumberFormat="1" applyFont="1" applyFill="1" applyBorder="1" applyAlignment="1" applyProtection="1">
      <alignment horizontal="center" vertical="center"/>
    </xf>
    <xf numFmtId="176" fontId="10" fillId="2" borderId="6" xfId="1" applyNumberFormat="1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176" fontId="10" fillId="2" borderId="7" xfId="0" applyNumberFormat="1" applyFont="1" applyFill="1" applyBorder="1" applyAlignment="1">
      <alignment horizontal="center" vertical="center"/>
    </xf>
    <xf numFmtId="176" fontId="10" fillId="2" borderId="8" xfId="0" applyNumberFormat="1" applyFont="1" applyFill="1" applyBorder="1" applyAlignment="1">
      <alignment horizontal="center" vertical="center"/>
    </xf>
    <xf numFmtId="176" fontId="10" fillId="2" borderId="6" xfId="1" applyNumberFormat="1" applyFont="1" applyFill="1" applyBorder="1" applyAlignment="1">
      <alignment horizontal="center" vertical="center" wrapText="1"/>
    </xf>
    <xf numFmtId="176" fontId="10" fillId="2" borderId="6" xfId="0" applyNumberFormat="1" applyFont="1" applyFill="1" applyBorder="1" applyAlignment="1">
      <alignment horizontal="center" vertical="center"/>
    </xf>
    <xf numFmtId="176" fontId="10" fillId="2" borderId="9" xfId="1" applyNumberFormat="1" applyFont="1" applyFill="1" applyBorder="1" applyAlignment="1" applyProtection="1">
      <alignment horizontal="center" vertical="center"/>
    </xf>
    <xf numFmtId="176" fontId="10" fillId="2" borderId="10" xfId="1" applyNumberFormat="1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176" fontId="10" fillId="2" borderId="11" xfId="0" applyNumberFormat="1" applyFont="1" applyFill="1" applyBorder="1" applyAlignment="1">
      <alignment horizontal="center" vertical="center"/>
    </xf>
    <xf numFmtId="176" fontId="10" fillId="2" borderId="12" xfId="0" applyNumberFormat="1" applyFont="1" applyFill="1" applyBorder="1" applyAlignment="1">
      <alignment horizontal="center" vertical="center"/>
    </xf>
    <xf numFmtId="176" fontId="10" fillId="2" borderId="1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176" fontId="10" fillId="2" borderId="13" xfId="1" applyNumberFormat="1" applyFont="1" applyFill="1" applyBorder="1" applyAlignment="1" applyProtection="1">
      <alignment horizontal="center" vertical="center"/>
    </xf>
    <xf numFmtId="176" fontId="10" fillId="2" borderId="14" xfId="1" applyNumberFormat="1" applyFont="1" applyFill="1" applyBorder="1" applyAlignment="1" applyProtection="1">
      <alignment horizontal="center" vertical="center"/>
    </xf>
    <xf numFmtId="0" fontId="11" fillId="2" borderId="14" xfId="0" applyFont="1" applyFill="1" applyBorder="1" applyAlignment="1" applyProtection="1">
      <alignment horizontal="center" vertical="center"/>
    </xf>
    <xf numFmtId="176" fontId="10" fillId="2" borderId="15" xfId="1" applyNumberFormat="1" applyFont="1" applyFill="1" applyBorder="1" applyAlignment="1">
      <alignment horizontal="right" vertical="center"/>
    </xf>
    <xf numFmtId="176" fontId="10" fillId="2" borderId="16" xfId="1" applyNumberFormat="1" applyFont="1" applyFill="1" applyBorder="1" applyAlignment="1">
      <alignment vertical="center" shrinkToFit="1"/>
    </xf>
    <xf numFmtId="176" fontId="10" fillId="2" borderId="17" xfId="1" applyNumberFormat="1" applyFont="1" applyFill="1" applyBorder="1" applyAlignment="1">
      <alignment horizontal="right" vertical="center"/>
    </xf>
    <xf numFmtId="176" fontId="10" fillId="2" borderId="14" xfId="1" applyNumberFormat="1" applyFont="1" applyFill="1" applyBorder="1" applyAlignment="1">
      <alignment horizontal="right" vertical="center"/>
    </xf>
    <xf numFmtId="176" fontId="10" fillId="2" borderId="17" xfId="0" applyNumberFormat="1" applyFont="1" applyFill="1" applyBorder="1" applyAlignment="1">
      <alignment horizontal="right" vertical="center"/>
    </xf>
    <xf numFmtId="176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176" fontId="7" fillId="2" borderId="18" xfId="1" quotePrefix="1" applyNumberFormat="1" applyFont="1" applyFill="1" applyBorder="1" applyAlignment="1" applyProtection="1">
      <alignment horizontal="center" vertical="center" shrinkToFit="1"/>
    </xf>
    <xf numFmtId="176" fontId="7" fillId="2" borderId="19" xfId="1" applyNumberFormat="1" applyFont="1" applyFill="1" applyBorder="1" applyAlignment="1" applyProtection="1">
      <alignment horizontal="center" vertical="center" shrinkToFit="1"/>
    </xf>
    <xf numFmtId="176" fontId="7" fillId="2" borderId="20" xfId="1" applyNumberFormat="1" applyFont="1" applyFill="1" applyBorder="1" applyAlignment="1" applyProtection="1">
      <alignment horizontal="center" vertical="center" shrinkToFit="1"/>
    </xf>
    <xf numFmtId="176" fontId="7" fillId="2" borderId="6" xfId="1" applyNumberFormat="1" applyFont="1" applyFill="1" applyBorder="1" applyAlignment="1" applyProtection="1">
      <alignment horizontal="center" vertical="center" shrinkToFit="1"/>
    </xf>
    <xf numFmtId="176" fontId="7" fillId="2" borderId="6" xfId="1" applyNumberFormat="1" applyFont="1" applyFill="1" applyBorder="1" applyAlignment="1">
      <alignment vertical="center" shrinkToFit="1"/>
    </xf>
    <xf numFmtId="176" fontId="7" fillId="2" borderId="17" xfId="1" applyNumberFormat="1" applyFont="1" applyFill="1" applyBorder="1" applyAlignment="1">
      <alignment horizontal="right" vertical="center"/>
    </xf>
    <xf numFmtId="176" fontId="7" fillId="2" borderId="21" xfId="1" quotePrefix="1" applyNumberFormat="1" applyFont="1" applyFill="1" applyBorder="1" applyAlignment="1" applyProtection="1">
      <alignment horizontal="center" vertical="center" shrinkToFit="1"/>
    </xf>
    <xf numFmtId="176" fontId="7" fillId="2" borderId="19" xfId="1" applyNumberFormat="1" applyFont="1" applyFill="1" applyBorder="1" applyAlignment="1" applyProtection="1">
      <alignment horizontal="center" vertical="center" shrinkToFit="1"/>
    </xf>
    <xf numFmtId="177" fontId="7" fillId="2" borderId="6" xfId="1" applyNumberFormat="1" applyFont="1" applyFill="1" applyBorder="1" applyAlignment="1">
      <alignment vertical="center" shrinkToFit="1"/>
    </xf>
    <xf numFmtId="176" fontId="7" fillId="2" borderId="6" xfId="1" applyNumberFormat="1" applyFont="1" applyFill="1" applyBorder="1" applyAlignment="1">
      <alignment horizontal="right" vertical="center" shrinkToFit="1"/>
    </xf>
    <xf numFmtId="176" fontId="7" fillId="2" borderId="17" xfId="0" applyNumberFormat="1" applyFont="1" applyFill="1" applyBorder="1" applyAlignment="1">
      <alignment horizontal="right" vertical="center"/>
    </xf>
    <xf numFmtId="176" fontId="7" fillId="2" borderId="22" xfId="1" applyNumberFormat="1" applyFont="1" applyFill="1" applyBorder="1" applyAlignment="1" applyProtection="1">
      <alignment horizontal="center" vertical="center" shrinkToFit="1"/>
    </xf>
    <xf numFmtId="176" fontId="7" fillId="2" borderId="23" xfId="1" applyNumberFormat="1" applyFont="1" applyFill="1" applyBorder="1" applyAlignment="1" applyProtection="1">
      <alignment horizontal="center" vertical="center" shrinkToFit="1"/>
    </xf>
    <xf numFmtId="176" fontId="7" fillId="2" borderId="0" xfId="1" applyNumberFormat="1" applyFont="1" applyFill="1" applyBorder="1" applyAlignment="1" applyProtection="1">
      <alignment horizontal="center" vertical="center" shrinkToFit="1"/>
    </xf>
    <xf numFmtId="176" fontId="7" fillId="2" borderId="23" xfId="0" applyNumberFormat="1" applyFont="1" applyFill="1" applyBorder="1" applyAlignment="1" applyProtection="1">
      <alignment horizontal="center" vertical="center" shrinkToFit="1"/>
    </xf>
    <xf numFmtId="176" fontId="7" fillId="2" borderId="6" xfId="0" applyNumberFormat="1" applyFont="1" applyFill="1" applyBorder="1" applyAlignment="1" applyProtection="1">
      <alignment horizontal="center" vertical="center" shrinkToFit="1"/>
    </xf>
    <xf numFmtId="0" fontId="7" fillId="2" borderId="6" xfId="0" applyFont="1" applyFill="1" applyBorder="1" applyAlignment="1">
      <alignment horizontal="center" vertical="center" wrapText="1"/>
    </xf>
    <xf numFmtId="176" fontId="7" fillId="2" borderId="24" xfId="1" applyNumberFormat="1" applyFont="1" applyFill="1" applyBorder="1" applyAlignment="1" applyProtection="1">
      <alignment horizontal="center" vertical="center" shrinkToFit="1"/>
    </xf>
    <xf numFmtId="176" fontId="7" fillId="2" borderId="7" xfId="0" applyNumberFormat="1" applyFont="1" applyFill="1" applyBorder="1" applyAlignment="1" applyProtection="1">
      <alignment horizontal="center" vertical="center" shrinkToFit="1"/>
    </xf>
    <xf numFmtId="0" fontId="7" fillId="2" borderId="6" xfId="0" applyFont="1" applyFill="1" applyBorder="1" applyAlignment="1">
      <alignment horizontal="center" vertical="center"/>
    </xf>
    <xf numFmtId="176" fontId="7" fillId="2" borderId="6" xfId="1" applyNumberFormat="1" applyFont="1" applyFill="1" applyBorder="1" applyAlignment="1" applyProtection="1">
      <alignment horizontal="center" vertical="center" shrinkToFit="1"/>
    </xf>
    <xf numFmtId="0" fontId="7" fillId="2" borderId="7" xfId="0" applyFont="1" applyFill="1" applyBorder="1" applyAlignment="1">
      <alignment horizontal="center" vertical="center"/>
    </xf>
    <xf numFmtId="176" fontId="7" fillId="2" borderId="5" xfId="1" quotePrefix="1" applyNumberFormat="1" applyFont="1" applyFill="1" applyBorder="1" applyAlignment="1" applyProtection="1">
      <alignment vertical="center" shrinkToFit="1"/>
    </xf>
    <xf numFmtId="176" fontId="7" fillId="2" borderId="6" xfId="1" applyNumberFormat="1" applyFont="1" applyFill="1" applyBorder="1" applyAlignment="1" applyProtection="1">
      <alignment vertical="center" shrinkToFit="1"/>
    </xf>
    <xf numFmtId="176" fontId="7" fillId="2" borderId="19" xfId="0" applyNumberFormat="1" applyFont="1" applyFill="1" applyBorder="1" applyAlignment="1" applyProtection="1">
      <alignment horizontal="center" vertical="center" shrinkToFit="1"/>
    </xf>
    <xf numFmtId="176" fontId="7" fillId="2" borderId="25" xfId="1" applyNumberFormat="1" applyFont="1" applyFill="1" applyBorder="1" applyAlignment="1" applyProtection="1">
      <alignment horizontal="center" vertical="center" shrinkToFit="1"/>
    </xf>
    <xf numFmtId="176" fontId="7" fillId="2" borderId="7" xfId="1" applyNumberFormat="1" applyFont="1" applyFill="1" applyBorder="1" applyAlignment="1" applyProtection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7" fillId="2" borderId="23" xfId="0" applyFont="1" applyFill="1" applyBorder="1" applyAlignment="1">
      <alignment vertical="center"/>
    </xf>
    <xf numFmtId="0" fontId="7" fillId="2" borderId="23" xfId="0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176" fontId="7" fillId="2" borderId="6" xfId="0" applyNumberFormat="1" applyFont="1" applyFill="1" applyBorder="1" applyAlignment="1">
      <alignment horizontal="right" vertical="center" shrinkToFit="1"/>
    </xf>
    <xf numFmtId="176" fontId="7" fillId="2" borderId="6" xfId="0" applyNumberFormat="1" applyFont="1" applyFill="1" applyBorder="1" applyAlignment="1">
      <alignment vertical="center" shrinkToFit="1"/>
    </xf>
    <xf numFmtId="176" fontId="7" fillId="2" borderId="14" xfId="1" applyNumberFormat="1" applyFont="1" applyFill="1" applyBorder="1" applyAlignment="1" applyProtection="1">
      <alignment horizontal="center" vertical="center" shrinkToFit="1"/>
    </xf>
    <xf numFmtId="176" fontId="7" fillId="2" borderId="13" xfId="1" quotePrefix="1" applyNumberFormat="1" applyFont="1" applyFill="1" applyBorder="1" applyAlignment="1" applyProtection="1">
      <alignment horizontal="center" vertical="center" shrinkToFit="1"/>
    </xf>
    <xf numFmtId="176" fontId="7" fillId="2" borderId="14" xfId="0" applyNumberFormat="1" applyFont="1" applyFill="1" applyBorder="1" applyAlignment="1">
      <alignment horizontal="right" vertical="center" shrinkToFit="1"/>
    </xf>
    <xf numFmtId="176" fontId="7" fillId="2" borderId="26" xfId="0" applyNumberFormat="1" applyFont="1" applyFill="1" applyBorder="1" applyAlignment="1">
      <alignment horizontal="right" vertical="center" shrinkToFit="1"/>
    </xf>
    <xf numFmtId="176" fontId="7" fillId="2" borderId="22" xfId="0" applyNumberFormat="1" applyFont="1" applyFill="1" applyBorder="1" applyAlignment="1" applyProtection="1">
      <alignment horizontal="center" vertical="center" shrinkToFit="1"/>
    </xf>
    <xf numFmtId="176" fontId="7" fillId="2" borderId="0" xfId="0" applyNumberFormat="1" applyFont="1" applyFill="1" applyBorder="1" applyAlignment="1" applyProtection="1">
      <alignment horizontal="center" vertical="center" shrinkToFit="1"/>
    </xf>
    <xf numFmtId="176" fontId="7" fillId="2" borderId="15" xfId="1" applyNumberFormat="1" applyFont="1" applyFill="1" applyBorder="1" applyAlignment="1" applyProtection="1">
      <alignment horizontal="center" vertical="center" shrinkToFit="1"/>
    </xf>
    <xf numFmtId="176" fontId="7" fillId="2" borderId="7" xfId="0" applyNumberFormat="1" applyFont="1" applyFill="1" applyBorder="1" applyAlignment="1">
      <alignment horizontal="right" vertical="center" shrinkToFit="1"/>
    </xf>
    <xf numFmtId="176" fontId="7" fillId="2" borderId="25" xfId="1" applyNumberFormat="1" applyFont="1" applyFill="1" applyBorder="1" applyAlignment="1" applyProtection="1">
      <alignment horizontal="center" vertical="center" shrinkToFit="1"/>
    </xf>
    <xf numFmtId="178" fontId="7" fillId="2" borderId="6" xfId="0" applyNumberFormat="1" applyFont="1" applyFill="1" applyBorder="1" applyAlignment="1">
      <alignment vertical="center" shrinkToFit="1"/>
    </xf>
    <xf numFmtId="176" fontId="7" fillId="2" borderId="27" xfId="1" quotePrefix="1" applyNumberFormat="1" applyFont="1" applyFill="1" applyBorder="1" applyAlignment="1" applyProtection="1">
      <alignment horizontal="center" vertical="center" shrinkToFit="1"/>
    </xf>
    <xf numFmtId="176" fontId="7" fillId="2" borderId="28" xfId="1" applyNumberFormat="1" applyFont="1" applyFill="1" applyBorder="1" applyAlignment="1" applyProtection="1">
      <alignment horizontal="center" vertical="center" shrinkToFit="1"/>
    </xf>
    <xf numFmtId="176" fontId="7" fillId="2" borderId="24" xfId="1" quotePrefix="1" applyNumberFormat="1" applyFont="1" applyFill="1" applyBorder="1" applyAlignment="1" applyProtection="1">
      <alignment horizontal="center" vertical="center" shrinkToFit="1"/>
    </xf>
    <xf numFmtId="176" fontId="7" fillId="2" borderId="7" xfId="1" applyNumberFormat="1" applyFont="1" applyFill="1" applyBorder="1" applyAlignment="1" applyProtection="1">
      <alignment horizontal="center" vertical="center" shrinkToFit="1"/>
    </xf>
    <xf numFmtId="176" fontId="7" fillId="2" borderId="29" xfId="0" applyNumberFormat="1" applyFont="1" applyFill="1" applyBorder="1" applyAlignment="1" applyProtection="1">
      <alignment vertical="center" shrinkToFit="1"/>
    </xf>
    <xf numFmtId="176" fontId="7" fillId="2" borderId="30" xfId="0" applyNumberFormat="1" applyFont="1" applyFill="1" applyBorder="1" applyAlignment="1" applyProtection="1">
      <alignment vertical="center" shrinkToFit="1"/>
    </xf>
    <xf numFmtId="176" fontId="7" fillId="2" borderId="31" xfId="0" applyNumberFormat="1" applyFont="1" applyFill="1" applyBorder="1" applyAlignment="1" applyProtection="1">
      <alignment vertical="center" shrinkToFit="1"/>
    </xf>
    <xf numFmtId="176" fontId="7" fillId="2" borderId="32" xfId="1" applyNumberFormat="1" applyFont="1" applyFill="1" applyBorder="1" applyAlignment="1" applyProtection="1">
      <alignment horizontal="center" vertical="center" shrinkToFit="1"/>
    </xf>
    <xf numFmtId="176" fontId="7" fillId="2" borderId="33" xfId="1" applyNumberFormat="1" applyFont="1" applyFill="1" applyBorder="1" applyAlignment="1" applyProtection="1">
      <alignment horizontal="center" vertical="center" shrinkToFit="1"/>
    </xf>
    <xf numFmtId="176" fontId="7" fillId="2" borderId="32" xfId="1" applyNumberFormat="1" applyFont="1" applyFill="1" applyBorder="1" applyAlignment="1">
      <alignment horizontal="right" vertical="center" shrinkToFit="1"/>
    </xf>
    <xf numFmtId="176" fontId="7" fillId="2" borderId="32" xfId="1" applyNumberFormat="1" applyFont="1" applyFill="1" applyBorder="1" applyAlignment="1">
      <alignment vertical="center" shrinkToFit="1"/>
    </xf>
    <xf numFmtId="176" fontId="7" fillId="2" borderId="34" xfId="1" applyNumberFormat="1" applyFont="1" applyFill="1" applyBorder="1" applyAlignment="1">
      <alignment horizontal="right" vertical="center"/>
    </xf>
    <xf numFmtId="0" fontId="7" fillId="2" borderId="22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176" fontId="7" fillId="2" borderId="0" xfId="1" applyNumberFormat="1" applyFont="1" applyFill="1" applyBorder="1" applyAlignment="1">
      <alignment horizontal="right" vertical="center" shrinkToFit="1"/>
    </xf>
    <xf numFmtId="176" fontId="7" fillId="2" borderId="0" xfId="1" applyNumberFormat="1" applyFont="1" applyFill="1" applyBorder="1" applyAlignment="1">
      <alignment vertical="center" shrinkToFit="1"/>
    </xf>
    <xf numFmtId="176" fontId="7" fillId="2" borderId="35" xfId="1" applyNumberFormat="1" applyFont="1" applyFill="1" applyBorder="1" applyAlignment="1">
      <alignment horizontal="right" vertical="center"/>
    </xf>
    <xf numFmtId="176" fontId="7" fillId="2" borderId="36" xfId="1" quotePrefix="1" applyNumberFormat="1" applyFont="1" applyFill="1" applyBorder="1" applyAlignment="1" applyProtection="1">
      <alignment horizontal="center" vertical="center" shrinkToFit="1"/>
    </xf>
    <xf numFmtId="176" fontId="7" fillId="2" borderId="37" xfId="1" applyNumberFormat="1" applyFont="1" applyFill="1" applyBorder="1" applyAlignment="1" applyProtection="1">
      <alignment horizontal="center" vertical="center" shrinkToFit="1"/>
    </xf>
    <xf numFmtId="176" fontId="7" fillId="2" borderId="23" xfId="0" applyNumberFormat="1" applyFont="1" applyFill="1" applyBorder="1" applyAlignment="1" applyProtection="1">
      <alignment vertical="center" shrinkToFit="1"/>
    </xf>
    <xf numFmtId="176" fontId="7" fillId="2" borderId="14" xfId="0" applyNumberFormat="1" applyFont="1" applyFill="1" applyBorder="1" applyAlignment="1" applyProtection="1">
      <alignment horizontal="center" vertical="center" shrinkToFit="1"/>
    </xf>
    <xf numFmtId="176" fontId="7" fillId="2" borderId="0" xfId="0" applyNumberFormat="1" applyFont="1" applyFill="1" applyBorder="1" applyAlignment="1">
      <alignment vertical="center"/>
    </xf>
    <xf numFmtId="0" fontId="7" fillId="2" borderId="35" xfId="0" applyFont="1" applyFill="1" applyBorder="1" applyAlignment="1">
      <alignment vertical="center"/>
    </xf>
    <xf numFmtId="176" fontId="7" fillId="2" borderId="38" xfId="1" applyNumberFormat="1" applyFont="1" applyFill="1" applyBorder="1" applyAlignment="1" applyProtection="1">
      <alignment horizontal="center" vertical="center" shrinkToFit="1"/>
    </xf>
    <xf numFmtId="176" fontId="7" fillId="2" borderId="37" xfId="1" quotePrefix="1" applyNumberFormat="1" applyFont="1" applyFill="1" applyBorder="1" applyAlignment="1" applyProtection="1">
      <alignment horizontal="center" vertical="center" shrinkToFit="1"/>
    </xf>
    <xf numFmtId="176" fontId="7" fillId="2" borderId="14" xfId="1" applyNumberFormat="1" applyFont="1" applyFill="1" applyBorder="1" applyAlignment="1">
      <alignment horizontal="right" vertical="center" shrinkToFit="1"/>
    </xf>
    <xf numFmtId="176" fontId="7" fillId="2" borderId="6" xfId="1" applyNumberFormat="1" applyFont="1" applyFill="1" applyBorder="1" applyAlignment="1" applyProtection="1">
      <alignment horizontal="center" vertical="center" wrapText="1" shrinkToFit="1"/>
    </xf>
    <xf numFmtId="176" fontId="7" fillId="2" borderId="5" xfId="1" quotePrefix="1" applyNumberFormat="1" applyFont="1" applyFill="1" applyBorder="1" applyAlignment="1" applyProtection="1">
      <alignment horizontal="center" vertical="center" shrinkToFit="1"/>
    </xf>
    <xf numFmtId="176" fontId="7" fillId="2" borderId="6" xfId="1" applyNumberFormat="1" applyFont="1" applyFill="1" applyBorder="1" applyAlignment="1" applyProtection="1">
      <alignment horizontal="right" vertical="center" shrinkToFit="1"/>
    </xf>
    <xf numFmtId="176" fontId="7" fillId="2" borderId="22" xfId="0" applyNumberFormat="1" applyFont="1" applyFill="1" applyBorder="1" applyAlignment="1" applyProtection="1">
      <alignment vertical="center" shrinkToFit="1"/>
    </xf>
    <xf numFmtId="176" fontId="7" fillId="2" borderId="0" xfId="0" applyNumberFormat="1" applyFont="1" applyFill="1" applyBorder="1" applyAlignment="1" applyProtection="1">
      <alignment vertical="center" shrinkToFit="1"/>
    </xf>
    <xf numFmtId="0" fontId="7" fillId="2" borderId="0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horizontal="right" vertical="center" shrinkToFit="1"/>
    </xf>
    <xf numFmtId="179" fontId="7" fillId="2" borderId="14" xfId="1" applyNumberFormat="1" applyFont="1" applyFill="1" applyBorder="1" applyAlignment="1" applyProtection="1">
      <alignment horizontal="center" vertical="center" shrinkToFit="1"/>
    </xf>
    <xf numFmtId="176" fontId="7" fillId="2" borderId="31" xfId="0" applyNumberFormat="1" applyFont="1" applyFill="1" applyBorder="1" applyAlignment="1" applyProtection="1">
      <alignment horizontal="center" vertical="center" shrinkToFit="1"/>
    </xf>
    <xf numFmtId="176" fontId="7" fillId="2" borderId="31" xfId="0" applyNumberFormat="1" applyFont="1" applyFill="1" applyBorder="1" applyAlignment="1">
      <alignment vertical="center" shrinkToFit="1"/>
    </xf>
    <xf numFmtId="176" fontId="7" fillId="2" borderId="31" xfId="1" applyNumberFormat="1" applyFont="1" applyFill="1" applyBorder="1" applyAlignment="1">
      <alignment horizontal="right" vertical="center" shrinkToFit="1"/>
    </xf>
    <xf numFmtId="176" fontId="7" fillId="2" borderId="31" xfId="0" applyNumberFormat="1" applyFont="1" applyFill="1" applyBorder="1" applyAlignment="1">
      <alignment horizontal="right" vertical="center" shrinkToFit="1"/>
    </xf>
    <xf numFmtId="176" fontId="7" fillId="2" borderId="39" xfId="1" applyNumberFormat="1" applyFont="1" applyFill="1" applyBorder="1" applyAlignment="1" applyProtection="1">
      <alignment horizontal="center" vertical="center" shrinkToFit="1"/>
    </xf>
    <xf numFmtId="176" fontId="7" fillId="2" borderId="30" xfId="1" applyNumberFormat="1" applyFont="1" applyFill="1" applyBorder="1" applyAlignment="1" applyProtection="1">
      <alignment horizontal="center" vertical="center" shrinkToFit="1"/>
    </xf>
    <xf numFmtId="179" fontId="7" fillId="2" borderId="32" xfId="1" applyNumberFormat="1" applyFont="1" applyFill="1" applyBorder="1" applyAlignment="1" applyProtection="1">
      <alignment horizontal="center" vertical="center" shrinkToFit="1"/>
    </xf>
    <xf numFmtId="176" fontId="7" fillId="2" borderId="32" xfId="0" applyNumberFormat="1" applyFont="1" applyFill="1" applyBorder="1" applyAlignment="1">
      <alignment vertical="center" shrinkToFit="1"/>
    </xf>
    <xf numFmtId="176" fontId="7" fillId="2" borderId="34" xfId="0" applyNumberFormat="1" applyFont="1" applyFill="1" applyBorder="1" applyAlignment="1">
      <alignment horizontal="right" vertical="center"/>
    </xf>
    <xf numFmtId="176" fontId="7" fillId="2" borderId="0" xfId="0" applyNumberFormat="1" applyFont="1" applyFill="1" applyBorder="1" applyAlignment="1">
      <alignment vertical="center" shrinkToFit="1"/>
    </xf>
    <xf numFmtId="176" fontId="7" fillId="2" borderId="0" xfId="0" applyNumberFormat="1" applyFont="1" applyFill="1" applyBorder="1" applyAlignment="1">
      <alignment horizontal="right" vertical="center" shrinkToFit="1"/>
    </xf>
    <xf numFmtId="176" fontId="9" fillId="2" borderId="0" xfId="0" applyNumberFormat="1" applyFont="1" applyFill="1" applyBorder="1" applyAlignment="1" applyProtection="1">
      <alignment vertical="center"/>
    </xf>
    <xf numFmtId="176" fontId="9" fillId="2" borderId="0" xfId="0" applyNumberFormat="1" applyFont="1" applyFill="1" applyAlignment="1" applyProtection="1">
      <alignment vertical="center"/>
    </xf>
    <xf numFmtId="176" fontId="6" fillId="2" borderId="0" xfId="0" applyNumberFormat="1" applyFont="1" applyFill="1" applyAlignment="1" applyProtection="1">
      <alignment vertical="center"/>
    </xf>
    <xf numFmtId="176" fontId="6" fillId="2" borderId="0" xfId="0" applyNumberFormat="1" applyFont="1" applyFill="1" applyAlignment="1" applyProtection="1">
      <alignment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\AppData\Local\Temp\Temp1_2&#52264;&#52628;&#44221;&#50696;&#49328;&#49436;_&#49324;&#50629;&#48324;&#48516;&#47532;.zip\2&#52264;&#52628;&#44221;%20&#50696;&#49328;&#49436;_&#51204;&#524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산총칙"/>
      <sheetName val="총괄표"/>
      <sheetName val="세입 내역"/>
      <sheetName val="세출 내역"/>
      <sheetName val="Sheet1"/>
      <sheetName val="세입세출 대비표 (수정)"/>
    </sheetNames>
    <sheetDataSet>
      <sheetData sheetId="0"/>
      <sheetData sheetId="1"/>
      <sheetData sheetId="2">
        <row r="1">
          <cell r="A1" t="str">
            <v xml:space="preserve">2019년 부산광역시 장노년일자리지원센터 2차추경 예산서 </v>
          </cell>
        </row>
        <row r="8">
          <cell r="G8">
            <v>76584000</v>
          </cell>
          <cell r="H8">
            <v>97300000</v>
          </cell>
          <cell r="I8">
            <v>88223000</v>
          </cell>
        </row>
        <row r="9">
          <cell r="F9" t="str">
            <v xml:space="preserve">장노년시대공감구독 </v>
          </cell>
          <cell r="G9">
            <v>1700000</v>
          </cell>
          <cell r="H9">
            <v>1700000</v>
          </cell>
          <cell r="I9">
            <v>1700000</v>
          </cell>
        </row>
        <row r="10">
          <cell r="F10" t="str">
            <v>베이비부머위탁교육</v>
          </cell>
          <cell r="G10">
            <v>6956000</v>
          </cell>
          <cell r="H10">
            <v>8960000</v>
          </cell>
          <cell r="I10">
            <v>7040000</v>
          </cell>
        </row>
        <row r="13">
          <cell r="G13">
            <v>142500000</v>
          </cell>
          <cell r="H13">
            <v>120000000</v>
          </cell>
          <cell r="I13">
            <v>229260000</v>
          </cell>
        </row>
        <row r="16">
          <cell r="G16">
            <v>355516000</v>
          </cell>
          <cell r="H16">
            <v>355516000</v>
          </cell>
          <cell r="I16">
            <v>393715000</v>
          </cell>
        </row>
        <row r="21">
          <cell r="G21">
            <v>720000000</v>
          </cell>
          <cell r="H21">
            <v>720000000</v>
          </cell>
          <cell r="I21">
            <v>720000000</v>
          </cell>
        </row>
        <row r="24">
          <cell r="G24">
            <v>196630000</v>
          </cell>
          <cell r="H24">
            <v>196630000</v>
          </cell>
          <cell r="I24">
            <v>234829000</v>
          </cell>
        </row>
        <row r="29">
          <cell r="E29">
            <v>314</v>
          </cell>
          <cell r="F29" t="str">
            <v>기타보조금</v>
          </cell>
          <cell r="G29">
            <v>441228000</v>
          </cell>
          <cell r="H29">
            <v>520918000</v>
          </cell>
          <cell r="I29">
            <v>761018000</v>
          </cell>
        </row>
        <row r="46">
          <cell r="A46" t="str">
            <v>06</v>
          </cell>
          <cell r="B46" t="str">
            <v>전입금</v>
          </cell>
          <cell r="C46">
            <v>61</v>
          </cell>
          <cell r="D46" t="str">
            <v>전입금</v>
          </cell>
          <cell r="G46">
            <v>5000000</v>
          </cell>
          <cell r="H46">
            <v>5000000</v>
          </cell>
          <cell r="I46">
            <v>0</v>
          </cell>
        </row>
        <row r="47">
          <cell r="E47">
            <v>611</v>
          </cell>
          <cell r="F47" t="str">
            <v>법인전입금</v>
          </cell>
          <cell r="G47">
            <v>5000000</v>
          </cell>
          <cell r="H47">
            <v>5000000</v>
          </cell>
        </row>
        <row r="48">
          <cell r="A48" t="str">
            <v>07</v>
          </cell>
          <cell r="B48" t="str">
            <v>이월금</v>
          </cell>
          <cell r="C48">
            <v>71</v>
          </cell>
          <cell r="D48" t="str">
            <v>이월금</v>
          </cell>
          <cell r="G48">
            <v>54603645</v>
          </cell>
          <cell r="H48">
            <v>132682595</v>
          </cell>
          <cell r="I48">
            <v>132682595</v>
          </cell>
        </row>
        <row r="49">
          <cell r="E49">
            <v>711</v>
          </cell>
          <cell r="F49" t="str">
            <v>전년도이월금</v>
          </cell>
          <cell r="G49">
            <v>54603645</v>
          </cell>
          <cell r="H49">
            <v>132682595</v>
          </cell>
          <cell r="I49">
            <v>132682595</v>
          </cell>
        </row>
        <row r="50">
          <cell r="A50" t="str">
            <v>08</v>
          </cell>
          <cell r="B50" t="str">
            <v>잡수입</v>
          </cell>
          <cell r="C50">
            <v>81</v>
          </cell>
          <cell r="D50" t="str">
            <v>잡수입</v>
          </cell>
          <cell r="G50">
            <v>40150</v>
          </cell>
          <cell r="H50">
            <v>40150</v>
          </cell>
          <cell r="I50">
            <v>1431324</v>
          </cell>
        </row>
        <row r="51">
          <cell r="E51">
            <v>812</v>
          </cell>
          <cell r="F51" t="str">
            <v>기타예금이자수입</v>
          </cell>
          <cell r="G51">
            <v>40150</v>
          </cell>
          <cell r="H51">
            <v>40150</v>
          </cell>
          <cell r="I51">
            <v>40150</v>
          </cell>
        </row>
        <row r="52">
          <cell r="E52">
            <v>813</v>
          </cell>
          <cell r="F52" t="str">
            <v>기타잡수입</v>
          </cell>
          <cell r="G52">
            <v>0</v>
          </cell>
          <cell r="H52">
            <v>0</v>
          </cell>
          <cell r="P52">
            <v>1391174</v>
          </cell>
        </row>
      </sheetData>
      <sheetData sheetId="3">
        <row r="6">
          <cell r="G6">
            <v>2127059795</v>
          </cell>
          <cell r="I6">
            <v>2569898919</v>
          </cell>
        </row>
        <row r="7">
          <cell r="G7">
            <v>605621860</v>
          </cell>
          <cell r="P7">
            <v>594615164</v>
          </cell>
        </row>
        <row r="8">
          <cell r="G8">
            <v>530412860</v>
          </cell>
          <cell r="I8">
            <v>517906164</v>
          </cell>
          <cell r="O8">
            <v>531051473</v>
          </cell>
        </row>
        <row r="9">
          <cell r="G9">
            <v>401989721</v>
          </cell>
          <cell r="I9">
            <v>387086660</v>
          </cell>
          <cell r="O9">
            <v>402134060</v>
          </cell>
        </row>
        <row r="14">
          <cell r="G14">
            <v>45255899</v>
          </cell>
          <cell r="I14">
            <v>44930874</v>
          </cell>
          <cell r="O14">
            <v>45050874</v>
          </cell>
        </row>
        <row r="23">
          <cell r="F23" t="str">
            <v>퇴직금 및 퇴직적립금</v>
          </cell>
          <cell r="G23">
            <v>36830490</v>
          </cell>
          <cell r="I23">
            <v>36411386</v>
          </cell>
          <cell r="O23">
            <v>36825429</v>
          </cell>
        </row>
        <row r="24">
          <cell r="F24" t="str">
            <v>사회보험부담금</v>
          </cell>
          <cell r="G24">
            <v>40836750</v>
          </cell>
          <cell r="I24">
            <v>42086070</v>
          </cell>
          <cell r="O24">
            <v>41541110</v>
          </cell>
        </row>
        <row r="30">
          <cell r="F30" t="str">
            <v>기타후생경비</v>
          </cell>
          <cell r="G30">
            <v>5500000</v>
          </cell>
          <cell r="O30">
            <v>5500000</v>
          </cell>
          <cell r="P30">
            <v>6000000</v>
          </cell>
        </row>
        <row r="31">
          <cell r="P31">
            <v>1391174</v>
          </cell>
        </row>
        <row r="32">
          <cell r="G32">
            <v>5609000</v>
          </cell>
          <cell r="I32">
            <v>5609000</v>
          </cell>
          <cell r="O32">
            <v>5609000</v>
          </cell>
        </row>
        <row r="33">
          <cell r="F33" t="str">
            <v>기관운영비</v>
          </cell>
          <cell r="G33">
            <v>909000</v>
          </cell>
          <cell r="I33">
            <v>909000</v>
          </cell>
          <cell r="O33">
            <v>909000</v>
          </cell>
        </row>
        <row r="34">
          <cell r="F34" t="str">
            <v>회의비</v>
          </cell>
          <cell r="G34">
            <v>4700000</v>
          </cell>
          <cell r="I34">
            <v>4700000</v>
          </cell>
          <cell r="O34">
            <v>4700000</v>
          </cell>
        </row>
        <row r="35">
          <cell r="G35">
            <v>69600000</v>
          </cell>
          <cell r="O35">
            <v>70600000</v>
          </cell>
          <cell r="P35">
            <v>71100000</v>
          </cell>
        </row>
        <row r="36">
          <cell r="F36" t="str">
            <v>여   비</v>
          </cell>
          <cell r="G36">
            <v>1500000</v>
          </cell>
          <cell r="I36">
            <v>2000000</v>
          </cell>
          <cell r="O36">
            <v>1500000</v>
          </cell>
        </row>
        <row r="37">
          <cell r="F37" t="str">
            <v>수용비 및 수수료</v>
          </cell>
          <cell r="G37">
            <v>16000000</v>
          </cell>
          <cell r="I37">
            <v>16000000</v>
          </cell>
          <cell r="O37">
            <v>16000000</v>
          </cell>
        </row>
        <row r="38">
          <cell r="F38" t="str">
            <v>공공요금</v>
          </cell>
          <cell r="G38">
            <v>12000000</v>
          </cell>
          <cell r="I38">
            <v>12000000</v>
          </cell>
          <cell r="O38">
            <v>12000000</v>
          </cell>
        </row>
        <row r="41">
          <cell r="F41" t="str">
            <v>제세공과금</v>
          </cell>
          <cell r="G41">
            <v>2800000</v>
          </cell>
          <cell r="I41">
            <v>2800000</v>
          </cell>
          <cell r="O41">
            <v>2800000</v>
          </cell>
        </row>
        <row r="45">
          <cell r="F45" t="str">
            <v>차량비</v>
          </cell>
          <cell r="G45">
            <v>2000000</v>
          </cell>
          <cell r="I45">
            <v>2000000</v>
          </cell>
          <cell r="O45">
            <v>2000000</v>
          </cell>
        </row>
        <row r="46">
          <cell r="F46" t="str">
            <v>기타운영비</v>
          </cell>
          <cell r="G46">
            <v>35300000</v>
          </cell>
          <cell r="I46">
            <v>36300000</v>
          </cell>
          <cell r="O46">
            <v>36300000</v>
          </cell>
        </row>
        <row r="50">
          <cell r="G50">
            <v>13662140</v>
          </cell>
          <cell r="I50">
            <v>17136000</v>
          </cell>
        </row>
        <row r="51">
          <cell r="G51">
            <v>1122000</v>
          </cell>
          <cell r="I51">
            <v>7000000</v>
          </cell>
          <cell r="O51">
            <v>1122000</v>
          </cell>
        </row>
        <row r="52">
          <cell r="G52">
            <v>10904140</v>
          </cell>
          <cell r="I52">
            <v>8000000</v>
          </cell>
          <cell r="O52">
            <v>10904140</v>
          </cell>
        </row>
        <row r="53">
          <cell r="G53">
            <v>1636000</v>
          </cell>
          <cell r="I53">
            <v>2136000</v>
          </cell>
          <cell r="O53">
            <v>1636000</v>
          </cell>
        </row>
        <row r="54">
          <cell r="G54">
            <v>1452212000</v>
          </cell>
          <cell r="I54">
            <v>1811867820</v>
          </cell>
        </row>
        <row r="55">
          <cell r="F55" t="str">
            <v>인력양성</v>
          </cell>
          <cell r="G55">
            <v>207986396</v>
          </cell>
          <cell r="I55">
            <v>121357810</v>
          </cell>
          <cell r="O55">
            <v>136609105</v>
          </cell>
        </row>
        <row r="70">
          <cell r="F70" t="str">
            <v>일자리개발</v>
          </cell>
          <cell r="G70">
            <v>929348000</v>
          </cell>
          <cell r="I70">
            <v>1027174000</v>
          </cell>
          <cell r="O70">
            <v>741516000</v>
          </cell>
        </row>
        <row r="90">
          <cell r="F90" t="str">
            <v>장년지원</v>
          </cell>
          <cell r="G90">
            <v>306930000</v>
          </cell>
          <cell r="I90">
            <v>658988000</v>
          </cell>
          <cell r="O90">
            <v>518888000</v>
          </cell>
        </row>
        <row r="108">
          <cell r="F108" t="str">
            <v>홍보사업</v>
          </cell>
          <cell r="G108">
            <v>7947604</v>
          </cell>
          <cell r="I108">
            <v>4348010</v>
          </cell>
          <cell r="O108">
            <v>6523672</v>
          </cell>
        </row>
        <row r="110">
          <cell r="G110">
            <v>0</v>
          </cell>
          <cell r="H110">
            <v>0</v>
          </cell>
        </row>
        <row r="111">
          <cell r="G111">
            <v>55563795</v>
          </cell>
          <cell r="P111">
            <v>146279935</v>
          </cell>
        </row>
        <row r="112">
          <cell r="G112">
            <v>18602895</v>
          </cell>
          <cell r="H112">
            <v>19381672</v>
          </cell>
          <cell r="I112">
            <v>31374252</v>
          </cell>
        </row>
        <row r="116">
          <cell r="G116">
            <v>36960900</v>
          </cell>
          <cell r="I116">
            <v>114905683</v>
          </cell>
          <cell r="O116">
            <v>114905683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tabSelected="1" view="pageBreakPreview" zoomScaleSheetLayoutView="100" workbookViewId="0">
      <pane ySplit="6" topLeftCell="A7" activePane="bottomLeft" state="frozen"/>
      <selection pane="bottomLeft" activeCell="J11" sqref="J11"/>
    </sheetView>
  </sheetViews>
  <sheetFormatPr defaultRowHeight="13.5" x14ac:dyDescent="0.15"/>
  <cols>
    <col min="1" max="1" width="2.6640625" style="134" bestFit="1" customWidth="1"/>
    <col min="2" max="2" width="8.5546875" style="134" bestFit="1" customWidth="1"/>
    <col min="3" max="3" width="3.109375" style="135" bestFit="1" customWidth="1"/>
    <col min="4" max="4" width="9" style="135" bestFit="1" customWidth="1"/>
    <col min="5" max="5" width="3.77734375" style="136" bestFit="1" customWidth="1"/>
    <col min="6" max="6" width="18.21875" style="137" customWidth="1"/>
    <col min="7" max="7" width="13.44140625" style="6" hidden="1" customWidth="1"/>
    <col min="8" max="9" width="13.44140625" style="6" bestFit="1" customWidth="1"/>
    <col min="10" max="10" width="12.33203125" style="2" bestFit="1" customWidth="1"/>
    <col min="11" max="11" width="4.44140625" style="7" customWidth="1"/>
    <col min="12" max="12" width="3.33203125" style="134" customWidth="1"/>
    <col min="13" max="13" width="8.5546875" style="134" bestFit="1" customWidth="1"/>
    <col min="14" max="14" width="3.109375" style="135" bestFit="1" customWidth="1"/>
    <col min="15" max="15" width="11" style="135" bestFit="1" customWidth="1"/>
    <col min="16" max="16" width="6.109375" style="136" bestFit="1" customWidth="1"/>
    <col min="17" max="17" width="11.6640625" style="137" customWidth="1"/>
    <col min="18" max="18" width="13.44140625" style="6" hidden="1" customWidth="1"/>
    <col min="19" max="20" width="13.44140625" style="6" bestFit="1" customWidth="1"/>
    <col min="21" max="21" width="12.33203125" style="2" bestFit="1" customWidth="1"/>
    <col min="22" max="22" width="10.21875" style="2" customWidth="1"/>
    <col min="23" max="23" width="11.5546875" style="2" bestFit="1" customWidth="1"/>
    <col min="24" max="16384" width="8.88671875" style="2"/>
  </cols>
  <sheetData>
    <row r="1" spans="1:23" ht="45" customHeight="1" x14ac:dyDescent="0.15">
      <c r="A1" s="1" t="str">
        <f>'[1]세입 내역'!A1:M1</f>
        <v xml:space="preserve">2019년 부산광역시 장노년일자리지원센터 2차추경 예산서 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30" customHeight="1" thickBot="1" x14ac:dyDescent="0.2">
      <c r="A2" s="3" t="s">
        <v>0</v>
      </c>
      <c r="B2" s="3"/>
      <c r="C2" s="3"/>
      <c r="D2" s="3"/>
      <c r="E2" s="4"/>
      <c r="F2" s="5"/>
      <c r="L2" s="8"/>
      <c r="M2" s="8"/>
      <c r="N2" s="8"/>
      <c r="O2" s="9"/>
      <c r="P2" s="4"/>
      <c r="Q2" s="5"/>
      <c r="U2" s="10" t="s">
        <v>1</v>
      </c>
      <c r="V2" s="10"/>
      <c r="W2" s="11"/>
    </row>
    <row r="3" spans="1:23" s="16" customFormat="1" ht="26.25" customHeight="1" thickTop="1" x14ac:dyDescent="0.15">
      <c r="A3" s="12" t="s">
        <v>2</v>
      </c>
      <c r="B3" s="13"/>
      <c r="C3" s="13"/>
      <c r="D3" s="13"/>
      <c r="E3" s="13"/>
      <c r="F3" s="13"/>
      <c r="G3" s="14"/>
      <c r="H3" s="14"/>
      <c r="I3" s="14"/>
      <c r="J3" s="13"/>
      <c r="K3" s="15"/>
      <c r="L3" s="12" t="s">
        <v>3</v>
      </c>
      <c r="M3" s="13"/>
      <c r="N3" s="13"/>
      <c r="O3" s="13"/>
      <c r="P3" s="13"/>
      <c r="Q3" s="13"/>
      <c r="R3" s="13"/>
      <c r="S3" s="13"/>
      <c r="T3" s="13"/>
      <c r="U3" s="13"/>
      <c r="V3" s="15"/>
    </row>
    <row r="4" spans="1:23" s="16" customFormat="1" ht="30" customHeight="1" x14ac:dyDescent="0.15">
      <c r="A4" s="17" t="s">
        <v>4</v>
      </c>
      <c r="B4" s="18"/>
      <c r="C4" s="18" t="s">
        <v>5</v>
      </c>
      <c r="D4" s="18"/>
      <c r="E4" s="18" t="s">
        <v>6</v>
      </c>
      <c r="F4" s="18"/>
      <c r="G4" s="19" t="s">
        <v>7</v>
      </c>
      <c r="H4" s="20" t="s">
        <v>8</v>
      </c>
      <c r="I4" s="20" t="s">
        <v>9</v>
      </c>
      <c r="J4" s="21" t="s">
        <v>10</v>
      </c>
      <c r="K4" s="22"/>
      <c r="L4" s="17" t="s">
        <v>11</v>
      </c>
      <c r="M4" s="18"/>
      <c r="N4" s="18" t="s">
        <v>5</v>
      </c>
      <c r="O4" s="18"/>
      <c r="P4" s="18" t="s">
        <v>12</v>
      </c>
      <c r="Q4" s="18"/>
      <c r="R4" s="23" t="s">
        <v>7</v>
      </c>
      <c r="S4" s="23" t="s">
        <v>13</v>
      </c>
      <c r="T4" s="20" t="s">
        <v>9</v>
      </c>
      <c r="U4" s="24" t="s">
        <v>14</v>
      </c>
      <c r="V4" s="22"/>
    </row>
    <row r="5" spans="1:23" s="32" customFormat="1" ht="16.5" customHeight="1" thickBot="1" x14ac:dyDescent="0.2">
      <c r="A5" s="25"/>
      <c r="B5" s="26"/>
      <c r="C5" s="26"/>
      <c r="D5" s="26"/>
      <c r="E5" s="26"/>
      <c r="F5" s="26"/>
      <c r="G5" s="27" t="s">
        <v>15</v>
      </c>
      <c r="H5" s="28" t="s">
        <v>16</v>
      </c>
      <c r="I5" s="28" t="s">
        <v>17</v>
      </c>
      <c r="J5" s="29" t="s">
        <v>18</v>
      </c>
      <c r="K5" s="30" t="s">
        <v>19</v>
      </c>
      <c r="L5" s="25"/>
      <c r="M5" s="26"/>
      <c r="N5" s="26"/>
      <c r="O5" s="26"/>
      <c r="P5" s="26"/>
      <c r="Q5" s="26"/>
      <c r="R5" s="31" t="s">
        <v>15</v>
      </c>
      <c r="S5" s="31" t="s">
        <v>15</v>
      </c>
      <c r="T5" s="28" t="s">
        <v>16</v>
      </c>
      <c r="U5" s="31" t="s">
        <v>18</v>
      </c>
      <c r="V5" s="30" t="s">
        <v>20</v>
      </c>
    </row>
    <row r="6" spans="1:23" s="42" customFormat="1" ht="20.100000000000001" customHeight="1" thickTop="1" x14ac:dyDescent="0.15">
      <c r="A6" s="33" t="s">
        <v>21</v>
      </c>
      <c r="B6" s="34"/>
      <c r="C6" s="34"/>
      <c r="D6" s="35"/>
      <c r="E6" s="35"/>
      <c r="F6" s="35"/>
      <c r="G6" s="36">
        <f>SUM(G7+G11+G17+G19+G21)</f>
        <v>2000757795</v>
      </c>
      <c r="H6" s="36">
        <f>SUM(H7+H11+H17+H19+H21)</f>
        <v>2158746745</v>
      </c>
      <c r="I6" s="36">
        <f>SUM(I7+I11+I17+I19+I21)</f>
        <v>2569898919</v>
      </c>
      <c r="J6" s="37">
        <f>SUM(I6-H6)</f>
        <v>411152174</v>
      </c>
      <c r="K6" s="38">
        <f>SUM(I6/H6)*100</f>
        <v>119.04587348897195</v>
      </c>
      <c r="L6" s="33" t="s">
        <v>21</v>
      </c>
      <c r="M6" s="34"/>
      <c r="N6" s="34"/>
      <c r="O6" s="35"/>
      <c r="P6" s="35"/>
      <c r="Q6" s="35"/>
      <c r="R6" s="39">
        <f>SUM('[1]세출 내역'!G6)</f>
        <v>2127059795</v>
      </c>
      <c r="S6" s="39">
        <f>SUM(S7+S24+S28+S34)</f>
        <v>2158746745</v>
      </c>
      <c r="T6" s="39">
        <f>SUM('[1]세출 내역'!I6)</f>
        <v>2569898919</v>
      </c>
      <c r="U6" s="39">
        <f>SUM(T6-S6)</f>
        <v>411152174</v>
      </c>
      <c r="V6" s="40">
        <f>SUM(T6/S6)*100</f>
        <v>119.04587348897195</v>
      </c>
      <c r="W6" s="41"/>
    </row>
    <row r="7" spans="1:23" s="42" customFormat="1" ht="24.75" customHeight="1" x14ac:dyDescent="0.15">
      <c r="A7" s="43" t="s">
        <v>22</v>
      </c>
      <c r="B7" s="44" t="s">
        <v>23</v>
      </c>
      <c r="C7" s="45">
        <v>11</v>
      </c>
      <c r="D7" s="44" t="s">
        <v>23</v>
      </c>
      <c r="E7" s="46" t="s">
        <v>24</v>
      </c>
      <c r="F7" s="46"/>
      <c r="G7" s="47">
        <f>SUM(G8:G10)</f>
        <v>85240000</v>
      </c>
      <c r="H7" s="47">
        <f>SUM(H8:H10)</f>
        <v>107960000</v>
      </c>
      <c r="I7" s="47">
        <f>SUM(I8:I10)</f>
        <v>96963000</v>
      </c>
      <c r="J7" s="47">
        <f t="shared" ref="J7:J23" si="0">SUM(I7-H7)</f>
        <v>-10997000</v>
      </c>
      <c r="K7" s="48">
        <f t="shared" ref="K7:K22" si="1">SUM(I7/H7)*100</f>
        <v>89.813819933308636</v>
      </c>
      <c r="L7" s="49" t="s">
        <v>25</v>
      </c>
      <c r="M7" s="44" t="s">
        <v>26</v>
      </c>
      <c r="N7" s="50" t="s">
        <v>24</v>
      </c>
      <c r="O7" s="46"/>
      <c r="P7" s="46"/>
      <c r="Q7" s="46"/>
      <c r="R7" s="51">
        <f>SUM('[1]세출 내역'!G7)</f>
        <v>605621860</v>
      </c>
      <c r="S7" s="51">
        <f>SUM(S8+S14+S17)</f>
        <v>607260473</v>
      </c>
      <c r="T7" s="51">
        <f>SUM('[1]세출 내역'!P7)</f>
        <v>594615164</v>
      </c>
      <c r="U7" s="52">
        <f>SUM(T7-S7)</f>
        <v>-12645309</v>
      </c>
      <c r="V7" s="53">
        <f t="shared" ref="V7:V18" si="2">SUM(T7/S7)*100</f>
        <v>97.917646617516624</v>
      </c>
      <c r="W7" s="41"/>
    </row>
    <row r="8" spans="1:23" s="42" customFormat="1" ht="24.75" customHeight="1" x14ac:dyDescent="0.15">
      <c r="A8" s="54"/>
      <c r="B8" s="55"/>
      <c r="C8" s="56"/>
      <c r="D8" s="57"/>
      <c r="E8" s="58">
        <v>111</v>
      </c>
      <c r="F8" s="59" t="s">
        <v>27</v>
      </c>
      <c r="G8" s="47">
        <f>SUM('[1]세입 내역'!G8)</f>
        <v>76584000</v>
      </c>
      <c r="H8" s="47">
        <f>'[1]세입 내역'!H8</f>
        <v>97300000</v>
      </c>
      <c r="I8" s="47">
        <f>'[1]세입 내역'!I8</f>
        <v>88223000</v>
      </c>
      <c r="J8" s="47">
        <f t="shared" si="0"/>
        <v>-9077000</v>
      </c>
      <c r="K8" s="48">
        <f t="shared" si="1"/>
        <v>90.671120246659825</v>
      </c>
      <c r="L8" s="60"/>
      <c r="M8" s="55"/>
      <c r="N8" s="44">
        <v>11</v>
      </c>
      <c r="O8" s="44" t="s">
        <v>28</v>
      </c>
      <c r="P8" s="46" t="s">
        <v>24</v>
      </c>
      <c r="Q8" s="46"/>
      <c r="R8" s="51">
        <f>SUM('[1]세출 내역'!G8)</f>
        <v>530412860</v>
      </c>
      <c r="S8" s="51">
        <f>SUM('[1]세출 내역'!O8)</f>
        <v>531051473</v>
      </c>
      <c r="T8" s="51">
        <f>SUM('[1]세출 내역'!I8)</f>
        <v>517906164</v>
      </c>
      <c r="U8" s="52">
        <f t="shared" ref="U8:U36" si="3">SUM(T8-S8)</f>
        <v>-13145309</v>
      </c>
      <c r="V8" s="53">
        <f t="shared" si="2"/>
        <v>97.524663866246357</v>
      </c>
      <c r="W8" s="41"/>
    </row>
    <row r="9" spans="1:23" s="42" customFormat="1" ht="24.75" customHeight="1" x14ac:dyDescent="0.15">
      <c r="A9" s="54"/>
      <c r="B9" s="55"/>
      <c r="C9" s="56"/>
      <c r="D9" s="57"/>
      <c r="E9" s="61">
        <v>112</v>
      </c>
      <c r="F9" s="62" t="str">
        <f>'[1]세입 내역'!F9</f>
        <v xml:space="preserve">장노년시대공감구독 </v>
      </c>
      <c r="G9" s="47">
        <f>'[1]세입 내역'!G9</f>
        <v>1700000</v>
      </c>
      <c r="H9" s="47">
        <f>'[1]세입 내역'!H9</f>
        <v>1700000</v>
      </c>
      <c r="I9" s="47">
        <f>'[1]세입 내역'!I9</f>
        <v>1700000</v>
      </c>
      <c r="J9" s="47">
        <f t="shared" si="0"/>
        <v>0</v>
      </c>
      <c r="K9" s="48">
        <f t="shared" si="1"/>
        <v>100</v>
      </c>
      <c r="L9" s="60"/>
      <c r="M9" s="55"/>
      <c r="N9" s="55"/>
      <c r="O9" s="55"/>
      <c r="P9" s="63">
        <v>111</v>
      </c>
      <c r="Q9" s="63" t="s">
        <v>29</v>
      </c>
      <c r="R9" s="51">
        <f>SUM('[1]세출 내역'!G9)</f>
        <v>401989721</v>
      </c>
      <c r="S9" s="51">
        <f>SUM('[1]세출 내역'!O9)</f>
        <v>402134060</v>
      </c>
      <c r="T9" s="51">
        <f>SUM('[1]세출 내역'!I9)</f>
        <v>387086660</v>
      </c>
      <c r="U9" s="52">
        <f t="shared" si="3"/>
        <v>-15047400</v>
      </c>
      <c r="V9" s="53">
        <f t="shared" si="2"/>
        <v>96.25811352562377</v>
      </c>
    </row>
    <row r="10" spans="1:23" s="42" customFormat="1" ht="24.75" customHeight="1" x14ac:dyDescent="0.15">
      <c r="A10" s="54"/>
      <c r="B10" s="55"/>
      <c r="C10" s="56"/>
      <c r="D10" s="57"/>
      <c r="E10" s="58">
        <v>113</v>
      </c>
      <c r="F10" s="64" t="str">
        <f>'[1]세입 내역'!F10</f>
        <v>베이비부머위탁교육</v>
      </c>
      <c r="G10" s="47">
        <f>SUM('[1]세입 내역'!G10)</f>
        <v>6956000</v>
      </c>
      <c r="H10" s="47">
        <f>'[1]세입 내역'!H10</f>
        <v>8960000</v>
      </c>
      <c r="I10" s="47">
        <f>'[1]세입 내역'!I10</f>
        <v>7040000</v>
      </c>
      <c r="J10" s="47">
        <f t="shared" si="0"/>
        <v>-1920000</v>
      </c>
      <c r="K10" s="48">
        <f t="shared" si="1"/>
        <v>78.571428571428569</v>
      </c>
      <c r="L10" s="60"/>
      <c r="M10" s="55"/>
      <c r="N10" s="55"/>
      <c r="O10" s="55"/>
      <c r="P10" s="63">
        <v>112</v>
      </c>
      <c r="Q10" s="63" t="s">
        <v>30</v>
      </c>
      <c r="R10" s="51">
        <f>SUM('[1]세출 내역'!G14)</f>
        <v>45255899</v>
      </c>
      <c r="S10" s="51">
        <f>SUM('[1]세출 내역'!O14)</f>
        <v>45050874</v>
      </c>
      <c r="T10" s="51">
        <f>SUM('[1]세출 내역'!I14)</f>
        <v>44930874</v>
      </c>
      <c r="U10" s="52">
        <f t="shared" si="3"/>
        <v>-120000</v>
      </c>
      <c r="V10" s="53">
        <f t="shared" si="2"/>
        <v>99.733634468445615</v>
      </c>
    </row>
    <row r="11" spans="1:23" s="42" customFormat="1" ht="24.75" customHeight="1" x14ac:dyDescent="0.15">
      <c r="A11" s="65" t="s">
        <v>31</v>
      </c>
      <c r="B11" s="66" t="s">
        <v>32</v>
      </c>
      <c r="C11" s="45">
        <v>31</v>
      </c>
      <c r="D11" s="67" t="s">
        <v>32</v>
      </c>
      <c r="E11" s="68" t="s">
        <v>24</v>
      </c>
      <c r="F11" s="69"/>
      <c r="G11" s="47">
        <f>SUM(G12:G16)</f>
        <v>1855874000</v>
      </c>
      <c r="H11" s="47">
        <f>SUM(H12:H16)</f>
        <v>1913064000</v>
      </c>
      <c r="I11" s="47">
        <f>SUM(I12:I16)</f>
        <v>2338822000</v>
      </c>
      <c r="J11" s="47">
        <f t="shared" si="0"/>
        <v>425758000</v>
      </c>
      <c r="K11" s="48">
        <f t="shared" si="1"/>
        <v>122.25529307958334</v>
      </c>
      <c r="L11" s="60"/>
      <c r="M11" s="55"/>
      <c r="N11" s="55"/>
      <c r="O11" s="55"/>
      <c r="P11" s="63">
        <v>113</v>
      </c>
      <c r="Q11" s="63" t="str">
        <f>'[1]세출 내역'!F23</f>
        <v>퇴직금 및 퇴직적립금</v>
      </c>
      <c r="R11" s="52">
        <f>SUM('[1]세출 내역'!G23)</f>
        <v>36830490</v>
      </c>
      <c r="S11" s="52">
        <f>SUM('[1]세출 내역'!O23)</f>
        <v>36825429</v>
      </c>
      <c r="T11" s="52">
        <f>SUM('[1]세출 내역'!I23)</f>
        <v>36411386</v>
      </c>
      <c r="U11" s="52">
        <f t="shared" si="3"/>
        <v>-414043</v>
      </c>
      <c r="V11" s="53">
        <f t="shared" si="2"/>
        <v>98.875660077171133</v>
      </c>
      <c r="W11" s="41"/>
    </row>
    <row r="12" spans="1:23" s="42" customFormat="1" ht="24.75" customHeight="1" x14ac:dyDescent="0.15">
      <c r="A12" s="70"/>
      <c r="B12" s="71"/>
      <c r="C12" s="45"/>
      <c r="D12" s="67"/>
      <c r="E12" s="57">
        <v>311</v>
      </c>
      <c r="F12" s="62" t="s">
        <v>33</v>
      </c>
      <c r="G12" s="47">
        <f>'[1]세입 내역'!G13</f>
        <v>142500000</v>
      </c>
      <c r="H12" s="47">
        <f>'[1]세입 내역'!H13</f>
        <v>120000000</v>
      </c>
      <c r="I12" s="47">
        <f>'[1]세입 내역'!I13</f>
        <v>229260000</v>
      </c>
      <c r="J12" s="47">
        <f t="shared" si="0"/>
        <v>109260000</v>
      </c>
      <c r="K12" s="48">
        <f t="shared" si="1"/>
        <v>191.05</v>
      </c>
      <c r="L12" s="60"/>
      <c r="M12" s="55"/>
      <c r="N12" s="55"/>
      <c r="O12" s="55"/>
      <c r="P12" s="63">
        <v>114</v>
      </c>
      <c r="Q12" s="63" t="str">
        <f>'[1]세출 내역'!F24</f>
        <v>사회보험부담금</v>
      </c>
      <c r="R12" s="52">
        <f>SUM('[1]세출 내역'!G24)</f>
        <v>40836750</v>
      </c>
      <c r="S12" s="52">
        <f>SUM('[1]세출 내역'!O24)</f>
        <v>41541110</v>
      </c>
      <c r="T12" s="52">
        <f>SUM('[1]세출 내역'!I24)</f>
        <v>42086070</v>
      </c>
      <c r="U12" s="52">
        <f t="shared" si="3"/>
        <v>544960</v>
      </c>
      <c r="V12" s="53">
        <f t="shared" si="2"/>
        <v>101.31185709770394</v>
      </c>
      <c r="W12" s="41"/>
    </row>
    <row r="13" spans="1:23" s="42" customFormat="1" ht="24.75" customHeight="1" x14ac:dyDescent="0.15">
      <c r="A13" s="72"/>
      <c r="B13" s="73"/>
      <c r="C13" s="74"/>
      <c r="D13" s="75"/>
      <c r="E13" s="58"/>
      <c r="F13" s="58" t="s">
        <v>34</v>
      </c>
      <c r="G13" s="47">
        <f>'[1]세입 내역'!G16</f>
        <v>355516000</v>
      </c>
      <c r="H13" s="47">
        <f>'[1]세입 내역'!H16</f>
        <v>355516000</v>
      </c>
      <c r="I13" s="47">
        <f>'[1]세입 내역'!I16</f>
        <v>393715000</v>
      </c>
      <c r="J13" s="47">
        <f t="shared" si="0"/>
        <v>38199000</v>
      </c>
      <c r="K13" s="48">
        <f t="shared" si="1"/>
        <v>110.74466409388044</v>
      </c>
      <c r="L13" s="60"/>
      <c r="M13" s="55"/>
      <c r="N13" s="55"/>
      <c r="O13" s="55"/>
      <c r="P13" s="63">
        <v>115</v>
      </c>
      <c r="Q13" s="63" t="str">
        <f>'[1]세출 내역'!F30</f>
        <v>기타후생경비</v>
      </c>
      <c r="R13" s="52">
        <f>SUM('[1]세출 내역'!G30)</f>
        <v>5500000</v>
      </c>
      <c r="S13" s="52">
        <f>SUM('[1]세출 내역'!O30)</f>
        <v>5500000</v>
      </c>
      <c r="T13" s="52">
        <f>SUM('[1]세출 내역'!P30:P31)</f>
        <v>7391174</v>
      </c>
      <c r="U13" s="52">
        <f t="shared" si="3"/>
        <v>1891174</v>
      </c>
      <c r="V13" s="53">
        <f t="shared" si="2"/>
        <v>134.38498181818181</v>
      </c>
      <c r="W13" s="41"/>
    </row>
    <row r="14" spans="1:23" s="42" customFormat="1" ht="24.75" customHeight="1" x14ac:dyDescent="0.15">
      <c r="A14" s="72"/>
      <c r="B14" s="73"/>
      <c r="C14" s="76"/>
      <c r="D14" s="55"/>
      <c r="E14" s="58">
        <v>312</v>
      </c>
      <c r="F14" s="58" t="s">
        <v>35</v>
      </c>
      <c r="G14" s="47">
        <f>'[1]세입 내역'!G21</f>
        <v>720000000</v>
      </c>
      <c r="H14" s="47">
        <f>'[1]세입 내역'!H21</f>
        <v>720000000</v>
      </c>
      <c r="I14" s="47">
        <f>'[1]세입 내역'!I21</f>
        <v>720000000</v>
      </c>
      <c r="J14" s="47">
        <f t="shared" si="0"/>
        <v>0</v>
      </c>
      <c r="K14" s="48">
        <f t="shared" si="1"/>
        <v>100</v>
      </c>
      <c r="L14" s="60"/>
      <c r="M14" s="55"/>
      <c r="N14" s="44">
        <v>12</v>
      </c>
      <c r="O14" s="44" t="s">
        <v>36</v>
      </c>
      <c r="P14" s="68" t="s">
        <v>24</v>
      </c>
      <c r="Q14" s="69"/>
      <c r="R14" s="77">
        <f>SUM('[1]세출 내역'!G32)</f>
        <v>5609000</v>
      </c>
      <c r="S14" s="77">
        <f>SUM('[1]세출 내역'!O32)</f>
        <v>5609000</v>
      </c>
      <c r="T14" s="77">
        <f>SUM('[1]세출 내역'!I32)</f>
        <v>5609000</v>
      </c>
      <c r="U14" s="52">
        <f t="shared" si="3"/>
        <v>0</v>
      </c>
      <c r="V14" s="53">
        <f t="shared" si="2"/>
        <v>100</v>
      </c>
    </row>
    <row r="15" spans="1:23" s="42" customFormat="1" ht="24.75" customHeight="1" x14ac:dyDescent="0.15">
      <c r="A15" s="72"/>
      <c r="B15" s="73"/>
      <c r="C15" s="76"/>
      <c r="D15" s="55"/>
      <c r="E15" s="63"/>
      <c r="F15" s="63" t="s">
        <v>37</v>
      </c>
      <c r="G15" s="78">
        <f>'[1]세입 내역'!G24</f>
        <v>196630000</v>
      </c>
      <c r="H15" s="78">
        <f>'[1]세입 내역'!H24</f>
        <v>196630000</v>
      </c>
      <c r="I15" s="78">
        <f>'[1]세입 내역'!I24</f>
        <v>234829000</v>
      </c>
      <c r="J15" s="47">
        <f t="shared" si="0"/>
        <v>38199000</v>
      </c>
      <c r="K15" s="48">
        <f t="shared" si="1"/>
        <v>119.42684229263082</v>
      </c>
      <c r="L15" s="60"/>
      <c r="M15" s="55"/>
      <c r="N15" s="55"/>
      <c r="O15" s="55"/>
      <c r="P15" s="79">
        <v>121</v>
      </c>
      <c r="Q15" s="79" t="str">
        <f>'[1]세출 내역'!F33</f>
        <v>기관운영비</v>
      </c>
      <c r="R15" s="77">
        <f>SUM('[1]세출 내역'!G33)</f>
        <v>909000</v>
      </c>
      <c r="S15" s="77">
        <f>SUM('[1]세출 내역'!O33)</f>
        <v>909000</v>
      </c>
      <c r="T15" s="77">
        <f>SUM('[1]세출 내역'!I33)</f>
        <v>909000</v>
      </c>
      <c r="U15" s="52">
        <f t="shared" si="3"/>
        <v>0</v>
      </c>
      <c r="V15" s="53">
        <f t="shared" si="2"/>
        <v>100</v>
      </c>
    </row>
    <row r="16" spans="1:23" s="42" customFormat="1" ht="24.75" customHeight="1" x14ac:dyDescent="0.15">
      <c r="A16" s="80"/>
      <c r="B16" s="79"/>
      <c r="C16" s="79"/>
      <c r="D16" s="79"/>
      <c r="E16" s="66">
        <f>'[1]세입 내역'!E29</f>
        <v>314</v>
      </c>
      <c r="F16" s="63" t="str">
        <f>'[1]세입 내역'!F29</f>
        <v>기타보조금</v>
      </c>
      <c r="G16" s="52">
        <f>'[1]세입 내역'!G29</f>
        <v>441228000</v>
      </c>
      <c r="H16" s="52">
        <f>'[1]세입 내역'!H29</f>
        <v>520918000</v>
      </c>
      <c r="I16" s="52">
        <f>'[1]세입 내역'!I29</f>
        <v>761018000</v>
      </c>
      <c r="J16" s="47">
        <f t="shared" si="0"/>
        <v>240100000</v>
      </c>
      <c r="K16" s="48">
        <f t="shared" si="1"/>
        <v>146.0917073320561</v>
      </c>
      <c r="L16" s="60"/>
      <c r="M16" s="55"/>
      <c r="N16" s="55"/>
      <c r="O16" s="55"/>
      <c r="P16" s="79">
        <v>123</v>
      </c>
      <c r="Q16" s="79" t="str">
        <f>'[1]세출 내역'!F34</f>
        <v>회의비</v>
      </c>
      <c r="R16" s="81">
        <f>SUM('[1]세출 내역'!G34)</f>
        <v>4700000</v>
      </c>
      <c r="S16" s="82">
        <f>SUM('[1]세출 내역'!O34)</f>
        <v>4700000</v>
      </c>
      <c r="T16" s="82">
        <f>SUM('[1]세출 내역'!I34)</f>
        <v>4700000</v>
      </c>
      <c r="U16" s="52">
        <f t="shared" si="3"/>
        <v>0</v>
      </c>
      <c r="V16" s="53">
        <f t="shared" si="2"/>
        <v>100</v>
      </c>
    </row>
    <row r="17" spans="1:23" s="42" customFormat="1" ht="24.75" customHeight="1" x14ac:dyDescent="0.15">
      <c r="A17" s="83" t="str">
        <f>'[1]세입 내역'!A46</f>
        <v>06</v>
      </c>
      <c r="B17" s="57" t="str">
        <f>'[1]세입 내역'!B46</f>
        <v>전입금</v>
      </c>
      <c r="C17" s="84">
        <f>'[1]세입 내역'!C46</f>
        <v>61</v>
      </c>
      <c r="D17" s="55" t="str">
        <f>'[1]세입 내역'!D46</f>
        <v>전입금</v>
      </c>
      <c r="E17" s="85" t="s">
        <v>38</v>
      </c>
      <c r="F17" s="69"/>
      <c r="G17" s="52">
        <f>'[1]세입 내역'!G46</f>
        <v>5000000</v>
      </c>
      <c r="H17" s="52">
        <f>'[1]세입 내역'!H46</f>
        <v>5000000</v>
      </c>
      <c r="I17" s="52">
        <f>'[1]세입 내역'!I46</f>
        <v>0</v>
      </c>
      <c r="J17" s="47">
        <f t="shared" si="0"/>
        <v>-5000000</v>
      </c>
      <c r="K17" s="48">
        <f t="shared" si="1"/>
        <v>0</v>
      </c>
      <c r="L17" s="60"/>
      <c r="M17" s="55"/>
      <c r="N17" s="44">
        <v>13</v>
      </c>
      <c r="O17" s="44" t="s">
        <v>39</v>
      </c>
      <c r="P17" s="68" t="s">
        <v>24</v>
      </c>
      <c r="Q17" s="69"/>
      <c r="R17" s="77">
        <f>SUM('[1]세출 내역'!G35)</f>
        <v>69600000</v>
      </c>
      <c r="S17" s="86">
        <f>SUM('[1]세출 내역'!O35)</f>
        <v>70600000</v>
      </c>
      <c r="T17" s="86">
        <f>SUM('[1]세출 내역'!P35)</f>
        <v>71100000</v>
      </c>
      <c r="U17" s="52">
        <f t="shared" si="3"/>
        <v>500000</v>
      </c>
      <c r="V17" s="53">
        <f t="shared" si="2"/>
        <v>100.70821529745042</v>
      </c>
    </row>
    <row r="18" spans="1:23" s="42" customFormat="1" ht="24.75" customHeight="1" x14ac:dyDescent="0.15">
      <c r="A18" s="43"/>
      <c r="B18" s="44"/>
      <c r="C18" s="45"/>
      <c r="D18" s="44"/>
      <c r="E18" s="87">
        <f>'[1]세입 내역'!E47</f>
        <v>611</v>
      </c>
      <c r="F18" s="63" t="str">
        <f>'[1]세입 내역'!F47</f>
        <v>법인전입금</v>
      </c>
      <c r="G18" s="52">
        <f>'[1]세입 내역'!G47</f>
        <v>5000000</v>
      </c>
      <c r="H18" s="52">
        <f>'[1]세입 내역'!H47</f>
        <v>5000000</v>
      </c>
      <c r="I18" s="52">
        <f>'[1]세입 내역'!I47</f>
        <v>0</v>
      </c>
      <c r="J18" s="47">
        <f t="shared" si="0"/>
        <v>-5000000</v>
      </c>
      <c r="K18" s="48">
        <f t="shared" si="1"/>
        <v>0</v>
      </c>
      <c r="L18" s="60"/>
      <c r="M18" s="55"/>
      <c r="N18" s="55"/>
      <c r="O18" s="55"/>
      <c r="P18" s="79">
        <v>131</v>
      </c>
      <c r="Q18" s="79" t="str">
        <f>'[1]세출 내역'!F36</f>
        <v>여   비</v>
      </c>
      <c r="R18" s="52">
        <f>SUM('[1]세출 내역'!G36)</f>
        <v>1500000</v>
      </c>
      <c r="S18" s="52">
        <f>SUM('[1]세출 내역'!O36)</f>
        <v>1500000</v>
      </c>
      <c r="T18" s="52">
        <f>SUM('[1]세출 내역'!I36)</f>
        <v>2000000</v>
      </c>
      <c r="U18" s="52">
        <f t="shared" si="3"/>
        <v>500000</v>
      </c>
      <c r="V18" s="53">
        <f t="shared" si="2"/>
        <v>133.33333333333331</v>
      </c>
    </row>
    <row r="19" spans="1:23" s="42" customFormat="1" ht="24.75" customHeight="1" x14ac:dyDescent="0.15">
      <c r="A19" s="43" t="str">
        <f>'[1]세입 내역'!A48</f>
        <v>07</v>
      </c>
      <c r="B19" s="44" t="str">
        <f>'[1]세입 내역'!B48</f>
        <v>이월금</v>
      </c>
      <c r="C19" s="45">
        <f>'[1]세입 내역'!C48</f>
        <v>71</v>
      </c>
      <c r="D19" s="44" t="str">
        <f>'[1]세입 내역'!D48</f>
        <v>이월금</v>
      </c>
      <c r="E19" s="68" t="s">
        <v>24</v>
      </c>
      <c r="F19" s="69"/>
      <c r="G19" s="88">
        <f>'[1]세입 내역'!G48</f>
        <v>54603645</v>
      </c>
      <c r="H19" s="88">
        <f>'[1]세입 내역'!H48</f>
        <v>132682595</v>
      </c>
      <c r="I19" s="88">
        <f>'[1]세입 내역'!I48</f>
        <v>132682595</v>
      </c>
      <c r="J19" s="47">
        <f t="shared" si="0"/>
        <v>0</v>
      </c>
      <c r="K19" s="48">
        <f t="shared" si="1"/>
        <v>100</v>
      </c>
      <c r="L19" s="60"/>
      <c r="M19" s="55"/>
      <c r="N19" s="55"/>
      <c r="O19" s="55"/>
      <c r="P19" s="63">
        <v>132</v>
      </c>
      <c r="Q19" s="63" t="str">
        <f>'[1]세출 내역'!F37</f>
        <v>수용비 및 수수료</v>
      </c>
      <c r="R19" s="52">
        <f>SUM('[1]세출 내역'!G37)</f>
        <v>16000000</v>
      </c>
      <c r="S19" s="52">
        <f>SUM('[1]세출 내역'!O37)</f>
        <v>16000000</v>
      </c>
      <c r="T19" s="52">
        <f>SUM('[1]세출 내역'!I37)</f>
        <v>16000000</v>
      </c>
      <c r="U19" s="52">
        <f t="shared" si="3"/>
        <v>0</v>
      </c>
      <c r="V19" s="53">
        <f t="shared" ref="V19:V36" si="4">SUM(T19/S19)*100</f>
        <v>100</v>
      </c>
    </row>
    <row r="20" spans="1:23" s="42" customFormat="1" ht="24.75" customHeight="1" x14ac:dyDescent="0.15">
      <c r="A20" s="89"/>
      <c r="B20" s="63"/>
      <c r="C20" s="90"/>
      <c r="D20" s="63"/>
      <c r="E20" s="63">
        <f>'[1]세입 내역'!E49</f>
        <v>711</v>
      </c>
      <c r="F20" s="63" t="str">
        <f>'[1]세입 내역'!F49</f>
        <v>전년도이월금</v>
      </c>
      <c r="G20" s="88">
        <f>'[1]세입 내역'!G49</f>
        <v>54603645</v>
      </c>
      <c r="H20" s="88">
        <f>'[1]세입 내역'!H49</f>
        <v>132682595</v>
      </c>
      <c r="I20" s="88">
        <f>'[1]세입 내역'!I49</f>
        <v>132682595</v>
      </c>
      <c r="J20" s="47">
        <f t="shared" si="0"/>
        <v>0</v>
      </c>
      <c r="K20" s="48">
        <f t="shared" si="1"/>
        <v>100</v>
      </c>
      <c r="L20" s="91"/>
      <c r="M20" s="55"/>
      <c r="N20" s="55"/>
      <c r="O20" s="55"/>
      <c r="P20" s="63">
        <v>133</v>
      </c>
      <c r="Q20" s="63" t="str">
        <f>'[1]세출 내역'!F38</f>
        <v>공공요금</v>
      </c>
      <c r="R20" s="52">
        <f>SUM('[1]세출 내역'!G38)</f>
        <v>12000000</v>
      </c>
      <c r="S20" s="52">
        <f>SUM('[1]세출 내역'!O38)</f>
        <v>12000000</v>
      </c>
      <c r="T20" s="52">
        <f>SUM('[1]세출 내역'!I38)</f>
        <v>12000000</v>
      </c>
      <c r="U20" s="52">
        <f t="shared" si="3"/>
        <v>0</v>
      </c>
      <c r="V20" s="53">
        <f t="shared" si="4"/>
        <v>100</v>
      </c>
    </row>
    <row r="21" spans="1:23" s="42" customFormat="1" ht="24.75" customHeight="1" x14ac:dyDescent="0.15">
      <c r="A21" s="54" t="str">
        <f>'[1]세입 내역'!A50</f>
        <v>08</v>
      </c>
      <c r="B21" s="55" t="str">
        <f>'[1]세입 내역'!B50</f>
        <v>잡수입</v>
      </c>
      <c r="C21" s="56">
        <f>'[1]세입 내역'!C50</f>
        <v>81</v>
      </c>
      <c r="D21" s="55" t="str">
        <f>'[1]세입 내역'!D50</f>
        <v>잡수입</v>
      </c>
      <c r="E21" s="85" t="s">
        <v>24</v>
      </c>
      <c r="F21" s="69"/>
      <c r="G21" s="88">
        <f>'[1]세입 내역'!G50</f>
        <v>40150</v>
      </c>
      <c r="H21" s="88">
        <f>'[1]세입 내역'!H50</f>
        <v>40150</v>
      </c>
      <c r="I21" s="88">
        <f>'[1]세입 내역'!I50</f>
        <v>1431324</v>
      </c>
      <c r="J21" s="47">
        <f t="shared" si="0"/>
        <v>1391174</v>
      </c>
      <c r="K21" s="48">
        <f t="shared" si="1"/>
        <v>3564.9414694894149</v>
      </c>
      <c r="L21" s="91"/>
      <c r="M21" s="55"/>
      <c r="N21" s="55"/>
      <c r="O21" s="55"/>
      <c r="P21" s="63">
        <v>134</v>
      </c>
      <c r="Q21" s="63" t="str">
        <f>'[1]세출 내역'!F41</f>
        <v>제세공과금</v>
      </c>
      <c r="R21" s="52">
        <f>SUM('[1]세출 내역'!G41)</f>
        <v>2800000</v>
      </c>
      <c r="S21" s="52">
        <f>SUM('[1]세출 내역'!O41)</f>
        <v>2800000</v>
      </c>
      <c r="T21" s="52">
        <f>SUM('[1]세출 내역'!I41)</f>
        <v>2800000</v>
      </c>
      <c r="U21" s="52">
        <f t="shared" si="3"/>
        <v>0</v>
      </c>
      <c r="V21" s="53">
        <f t="shared" si="4"/>
        <v>100</v>
      </c>
    </row>
    <row r="22" spans="1:23" s="42" customFormat="1" ht="24.75" customHeight="1" x14ac:dyDescent="0.15">
      <c r="A22" s="43"/>
      <c r="B22" s="44"/>
      <c r="C22" s="45"/>
      <c r="D22" s="44"/>
      <c r="E22" s="63">
        <f>'[1]세입 내역'!E51</f>
        <v>812</v>
      </c>
      <c r="F22" s="92" t="str">
        <f>'[1]세입 내역'!F51</f>
        <v>기타예금이자수입</v>
      </c>
      <c r="G22" s="52">
        <f>'[1]세입 내역'!G51</f>
        <v>40150</v>
      </c>
      <c r="H22" s="52">
        <f>'[1]세입 내역'!H51</f>
        <v>40150</v>
      </c>
      <c r="I22" s="52">
        <f>'[1]세입 내역'!I51</f>
        <v>40150</v>
      </c>
      <c r="J22" s="47">
        <f t="shared" si="0"/>
        <v>0</v>
      </c>
      <c r="K22" s="48">
        <f t="shared" si="1"/>
        <v>100</v>
      </c>
      <c r="L22" s="60"/>
      <c r="M22" s="55"/>
      <c r="N22" s="55"/>
      <c r="O22" s="55"/>
      <c r="P22" s="63">
        <v>135</v>
      </c>
      <c r="Q22" s="63" t="str">
        <f>'[1]세출 내역'!F45</f>
        <v>차량비</v>
      </c>
      <c r="R22" s="52">
        <f>SUM('[1]세출 내역'!G45)</f>
        <v>2000000</v>
      </c>
      <c r="S22" s="52">
        <f>SUM('[1]세출 내역'!O45)</f>
        <v>2000000</v>
      </c>
      <c r="T22" s="52">
        <f>SUM('[1]세출 내역'!I45)</f>
        <v>2000000</v>
      </c>
      <c r="U22" s="52">
        <f t="shared" si="3"/>
        <v>0</v>
      </c>
      <c r="V22" s="53">
        <f t="shared" si="4"/>
        <v>100</v>
      </c>
    </row>
    <row r="23" spans="1:23" s="42" customFormat="1" ht="24.75" customHeight="1" thickBot="1" x14ac:dyDescent="0.2">
      <c r="A23" s="93"/>
      <c r="B23" s="94"/>
      <c r="C23" s="95"/>
      <c r="D23" s="94"/>
      <c r="E23" s="96">
        <f>'[1]세입 내역'!E52</f>
        <v>813</v>
      </c>
      <c r="F23" s="97" t="str">
        <f>'[1]세입 내역'!F52</f>
        <v>기타잡수입</v>
      </c>
      <c r="G23" s="98">
        <f>'[1]세입 내역'!G52</f>
        <v>0</v>
      </c>
      <c r="H23" s="98">
        <f>'[1]세입 내역'!H52</f>
        <v>0</v>
      </c>
      <c r="I23" s="98">
        <f>SUM('[1]세입 내역'!P52)</f>
        <v>1391174</v>
      </c>
      <c r="J23" s="99">
        <f t="shared" si="0"/>
        <v>1391174</v>
      </c>
      <c r="K23" s="100">
        <v>0</v>
      </c>
      <c r="L23" s="60"/>
      <c r="M23" s="55"/>
      <c r="N23" s="55"/>
      <c r="O23" s="55"/>
      <c r="P23" s="63">
        <v>136</v>
      </c>
      <c r="Q23" s="63" t="str">
        <f>'[1]세출 내역'!F46</f>
        <v>기타운영비</v>
      </c>
      <c r="R23" s="52">
        <f>SUM('[1]세출 내역'!G46)</f>
        <v>35300000</v>
      </c>
      <c r="S23" s="52">
        <f>SUM('[1]세출 내역'!O46)</f>
        <v>36300000</v>
      </c>
      <c r="T23" s="52">
        <f>SUM('[1]세출 내역'!I46)</f>
        <v>36300000</v>
      </c>
      <c r="U23" s="52">
        <f t="shared" si="3"/>
        <v>0</v>
      </c>
      <c r="V23" s="53">
        <f t="shared" si="4"/>
        <v>100</v>
      </c>
    </row>
    <row r="24" spans="1:23" s="42" customFormat="1" ht="27.75" customHeight="1" thickTop="1" x14ac:dyDescent="0.15">
      <c r="A24" s="101"/>
      <c r="B24" s="102"/>
      <c r="C24" s="102"/>
      <c r="D24" s="102"/>
      <c r="E24" s="56"/>
      <c r="F24" s="56"/>
      <c r="G24" s="103"/>
      <c r="H24" s="103"/>
      <c r="I24" s="103"/>
      <c r="J24" s="104"/>
      <c r="K24" s="105"/>
      <c r="L24" s="106" t="s">
        <v>40</v>
      </c>
      <c r="M24" s="44" t="s">
        <v>41</v>
      </c>
      <c r="N24" s="44">
        <v>21</v>
      </c>
      <c r="O24" s="44" t="s">
        <v>42</v>
      </c>
      <c r="P24" s="68" t="s">
        <v>24</v>
      </c>
      <c r="Q24" s="69"/>
      <c r="R24" s="52">
        <f>SUM('[1]세출 내역'!G50)</f>
        <v>13662140</v>
      </c>
      <c r="S24" s="52">
        <f>SUM(S25:S27)</f>
        <v>13662140</v>
      </c>
      <c r="T24" s="52">
        <f>SUM('[1]세출 내역'!I50)</f>
        <v>17136000</v>
      </c>
      <c r="U24" s="52">
        <f t="shared" si="3"/>
        <v>3473860</v>
      </c>
      <c r="V24" s="53">
        <f t="shared" si="4"/>
        <v>125.42690969350336</v>
      </c>
      <c r="W24" s="41"/>
    </row>
    <row r="25" spans="1:23" s="42" customFormat="1" ht="27.75" customHeight="1" x14ac:dyDescent="0.15">
      <c r="A25" s="54"/>
      <c r="B25" s="56"/>
      <c r="C25" s="56"/>
      <c r="D25" s="56"/>
      <c r="E25" s="56"/>
      <c r="F25" s="56"/>
      <c r="G25" s="103"/>
      <c r="H25" s="103"/>
      <c r="I25" s="103"/>
      <c r="J25" s="104"/>
      <c r="K25" s="105"/>
      <c r="L25" s="107"/>
      <c r="M25" s="55"/>
      <c r="N25" s="55"/>
      <c r="O25" s="108"/>
      <c r="P25" s="109">
        <v>211</v>
      </c>
      <c r="Q25" s="79" t="s">
        <v>43</v>
      </c>
      <c r="R25" s="52">
        <f>SUM('[1]세출 내역'!G51)</f>
        <v>1122000</v>
      </c>
      <c r="S25" s="52">
        <f>SUM('[1]세출 내역'!O51)</f>
        <v>1122000</v>
      </c>
      <c r="T25" s="52">
        <f>SUM('[1]세출 내역'!I51)</f>
        <v>7000000</v>
      </c>
      <c r="U25" s="52">
        <f t="shared" si="3"/>
        <v>5878000</v>
      </c>
      <c r="V25" s="53">
        <f t="shared" si="4"/>
        <v>623.88591800356505</v>
      </c>
    </row>
    <row r="26" spans="1:23" s="42" customFormat="1" ht="27.75" customHeight="1" x14ac:dyDescent="0.15">
      <c r="A26" s="101"/>
      <c r="B26" s="102"/>
      <c r="C26" s="102"/>
      <c r="D26" s="102"/>
      <c r="E26" s="102"/>
      <c r="F26" s="102"/>
      <c r="G26" s="102"/>
      <c r="H26" s="102"/>
      <c r="I26" s="110"/>
      <c r="J26" s="102"/>
      <c r="K26" s="111"/>
      <c r="L26" s="107"/>
      <c r="M26" s="55"/>
      <c r="N26" s="55"/>
      <c r="O26" s="55"/>
      <c r="P26" s="63">
        <v>212</v>
      </c>
      <c r="Q26" s="63" t="s">
        <v>44</v>
      </c>
      <c r="R26" s="52">
        <f>SUM('[1]세출 내역'!G52)</f>
        <v>10904140</v>
      </c>
      <c r="S26" s="52">
        <f>SUM('[1]세출 내역'!O52)</f>
        <v>10904140</v>
      </c>
      <c r="T26" s="52">
        <f>SUM('[1]세출 내역'!I52)</f>
        <v>8000000</v>
      </c>
      <c r="U26" s="52">
        <f t="shared" si="3"/>
        <v>-2904140</v>
      </c>
      <c r="V26" s="53">
        <f t="shared" si="4"/>
        <v>73.366629555379888</v>
      </c>
    </row>
    <row r="27" spans="1:23" s="42" customFormat="1" ht="27.75" customHeight="1" x14ac:dyDescent="0.15">
      <c r="A27" s="101"/>
      <c r="B27" s="102"/>
      <c r="C27" s="102"/>
      <c r="D27" s="102"/>
      <c r="E27" s="102"/>
      <c r="F27" s="102"/>
      <c r="G27" s="102"/>
      <c r="H27" s="102"/>
      <c r="I27" s="110"/>
      <c r="J27" s="102"/>
      <c r="K27" s="111"/>
      <c r="L27" s="112"/>
      <c r="M27" s="79"/>
      <c r="N27" s="79"/>
      <c r="O27" s="79"/>
      <c r="P27" s="63">
        <v>213</v>
      </c>
      <c r="Q27" s="63" t="s">
        <v>45</v>
      </c>
      <c r="R27" s="52">
        <f>SUM('[1]세출 내역'!G53)</f>
        <v>1636000</v>
      </c>
      <c r="S27" s="52">
        <f>SUM('[1]세출 내역'!O53)</f>
        <v>1636000</v>
      </c>
      <c r="T27" s="52">
        <f>SUM('[1]세출 내역'!I53)</f>
        <v>2136000</v>
      </c>
      <c r="U27" s="52">
        <f t="shared" si="3"/>
        <v>500000</v>
      </c>
      <c r="V27" s="53">
        <f t="shared" si="4"/>
        <v>130.56234718826406</v>
      </c>
    </row>
    <row r="28" spans="1:23" s="42" customFormat="1" ht="27.75" customHeight="1" x14ac:dyDescent="0.15">
      <c r="A28" s="101"/>
      <c r="B28" s="102"/>
      <c r="C28" s="102"/>
      <c r="D28" s="102"/>
      <c r="E28" s="102"/>
      <c r="F28" s="102"/>
      <c r="G28" s="102"/>
      <c r="H28" s="102"/>
      <c r="I28" s="102"/>
      <c r="J28" s="102"/>
      <c r="K28" s="111"/>
      <c r="L28" s="113" t="s">
        <v>46</v>
      </c>
      <c r="M28" s="55" t="s">
        <v>47</v>
      </c>
      <c r="N28" s="44">
        <v>31</v>
      </c>
      <c r="O28" s="44" t="s">
        <v>47</v>
      </c>
      <c r="P28" s="68" t="s">
        <v>24</v>
      </c>
      <c r="Q28" s="69"/>
      <c r="R28" s="77">
        <f>SUM('[1]세출 내역'!G54)</f>
        <v>1452212000</v>
      </c>
      <c r="S28" s="77">
        <f>SUM(S29:S32)</f>
        <v>1403536777</v>
      </c>
      <c r="T28" s="77">
        <f>SUM('[1]세출 내역'!I54)</f>
        <v>1811867820</v>
      </c>
      <c r="U28" s="52">
        <f t="shared" si="3"/>
        <v>408331043</v>
      </c>
      <c r="V28" s="53">
        <f t="shared" si="4"/>
        <v>129.09300630317577</v>
      </c>
    </row>
    <row r="29" spans="1:23" s="42" customFormat="1" ht="27.75" customHeight="1" x14ac:dyDescent="0.15">
      <c r="A29" s="101"/>
      <c r="B29" s="102"/>
      <c r="C29" s="102"/>
      <c r="D29" s="102"/>
      <c r="E29" s="102"/>
      <c r="F29" s="102"/>
      <c r="G29" s="102"/>
      <c r="H29" s="102"/>
      <c r="I29" s="102"/>
      <c r="J29" s="102"/>
      <c r="K29" s="111"/>
      <c r="L29" s="107"/>
      <c r="M29" s="55"/>
      <c r="N29" s="55"/>
      <c r="O29" s="55"/>
      <c r="P29" s="79">
        <v>311</v>
      </c>
      <c r="Q29" s="79" t="str">
        <f>'[1]세출 내역'!F55</f>
        <v>인력양성</v>
      </c>
      <c r="R29" s="114">
        <f>SUM('[1]세출 내역'!G55)</f>
        <v>207986396</v>
      </c>
      <c r="S29" s="114">
        <f>SUM('[1]세출 내역'!O55)</f>
        <v>136609105</v>
      </c>
      <c r="T29" s="114">
        <f>SUM('[1]세출 내역'!I55)</f>
        <v>121357810</v>
      </c>
      <c r="U29" s="52">
        <f t="shared" si="3"/>
        <v>-15251295</v>
      </c>
      <c r="V29" s="53">
        <f t="shared" si="4"/>
        <v>88.835813688992403</v>
      </c>
    </row>
    <row r="30" spans="1:23" s="42" customFormat="1" ht="27.75" customHeight="1" x14ac:dyDescent="0.15">
      <c r="A30" s="101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60"/>
      <c r="M30" s="55"/>
      <c r="N30" s="55"/>
      <c r="O30" s="55"/>
      <c r="P30" s="63">
        <v>312</v>
      </c>
      <c r="Q30" s="115" t="str">
        <f>'[1]세출 내역'!F70</f>
        <v>일자리개발</v>
      </c>
      <c r="R30" s="52">
        <f>SUM('[1]세출 내역'!G70)</f>
        <v>929348000</v>
      </c>
      <c r="S30" s="52">
        <f>SUM('[1]세출 내역'!O70)</f>
        <v>741516000</v>
      </c>
      <c r="T30" s="52">
        <f>SUM('[1]세출 내역'!I70)</f>
        <v>1027174000</v>
      </c>
      <c r="U30" s="52">
        <f t="shared" si="3"/>
        <v>285658000</v>
      </c>
      <c r="V30" s="53">
        <f t="shared" si="4"/>
        <v>138.52351129308067</v>
      </c>
    </row>
    <row r="31" spans="1:23" s="42" customFormat="1" ht="27.75" customHeight="1" x14ac:dyDescent="0.15">
      <c r="A31" s="101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60"/>
      <c r="M31" s="55"/>
      <c r="N31" s="55"/>
      <c r="O31" s="55"/>
      <c r="P31" s="63">
        <v>313</v>
      </c>
      <c r="Q31" s="115" t="str">
        <f>'[1]세출 내역'!F90</f>
        <v>장년지원</v>
      </c>
      <c r="R31" s="52">
        <f>SUM('[1]세출 내역'!G90)</f>
        <v>306930000</v>
      </c>
      <c r="S31" s="52">
        <f>SUM('[1]세출 내역'!O90)</f>
        <v>518888000</v>
      </c>
      <c r="T31" s="52">
        <f>SUM('[1]세출 내역'!I90)</f>
        <v>658988000</v>
      </c>
      <c r="U31" s="52">
        <f t="shared" si="3"/>
        <v>140100000</v>
      </c>
      <c r="V31" s="53">
        <f t="shared" si="4"/>
        <v>127.00004625275589</v>
      </c>
    </row>
    <row r="32" spans="1:23" s="42" customFormat="1" ht="27.75" customHeight="1" x14ac:dyDescent="0.15">
      <c r="A32" s="101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60"/>
      <c r="M32" s="55"/>
      <c r="N32" s="55"/>
      <c r="O32" s="55"/>
      <c r="P32" s="63">
        <v>314</v>
      </c>
      <c r="Q32" s="63" t="str">
        <f>'[1]세출 내역'!F108</f>
        <v>홍보사업</v>
      </c>
      <c r="R32" s="52">
        <f>SUM('[1]세출 내역'!G108)</f>
        <v>7947604</v>
      </c>
      <c r="S32" s="52">
        <f>SUM('[1]세출 내역'!O108)</f>
        <v>6523672</v>
      </c>
      <c r="T32" s="52">
        <f>SUM('[1]세출 내역'!I108)</f>
        <v>4348010</v>
      </c>
      <c r="U32" s="52">
        <f t="shared" si="3"/>
        <v>-2175662</v>
      </c>
      <c r="V32" s="53">
        <f t="shared" si="4"/>
        <v>66.649733462994462</v>
      </c>
    </row>
    <row r="33" spans="1:22" s="42" customFormat="1" ht="27.75" customHeight="1" x14ac:dyDescent="0.15">
      <c r="A33" s="101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16" t="s">
        <v>48</v>
      </c>
      <c r="M33" s="63" t="s">
        <v>49</v>
      </c>
      <c r="N33" s="63">
        <v>61</v>
      </c>
      <c r="O33" s="63" t="s">
        <v>49</v>
      </c>
      <c r="P33" s="63">
        <v>611</v>
      </c>
      <c r="Q33" s="63" t="s">
        <v>49</v>
      </c>
      <c r="R33" s="117">
        <v>0</v>
      </c>
      <c r="S33" s="78">
        <f>'[1]세출 내역'!G110</f>
        <v>0</v>
      </c>
      <c r="T33" s="78">
        <f>'[1]세출 내역'!H110</f>
        <v>0</v>
      </c>
      <c r="U33" s="52">
        <f t="shared" si="3"/>
        <v>0</v>
      </c>
      <c r="V33" s="53">
        <v>0</v>
      </c>
    </row>
    <row r="34" spans="1:22" ht="27.75" customHeight="1" x14ac:dyDescent="0.15">
      <c r="A34" s="118"/>
      <c r="B34" s="119"/>
      <c r="C34" s="119"/>
      <c r="D34" s="119"/>
      <c r="E34" s="119"/>
      <c r="F34" s="119"/>
      <c r="G34" s="120"/>
      <c r="H34" s="120"/>
      <c r="I34" s="120"/>
      <c r="J34" s="120"/>
      <c r="K34" s="121"/>
      <c r="L34" s="116" t="s">
        <v>50</v>
      </c>
      <c r="M34" s="63" t="s">
        <v>51</v>
      </c>
      <c r="N34" s="63">
        <v>71</v>
      </c>
      <c r="O34" s="63" t="s">
        <v>51</v>
      </c>
      <c r="P34" s="68" t="s">
        <v>24</v>
      </c>
      <c r="Q34" s="69"/>
      <c r="R34" s="78">
        <f>SUM('[1]세출 내역'!G111)</f>
        <v>55563795</v>
      </c>
      <c r="S34" s="78">
        <f>SUM(S35:S36)</f>
        <v>134287355</v>
      </c>
      <c r="T34" s="78">
        <f>SUM('[1]세출 내역'!P111)</f>
        <v>146279935</v>
      </c>
      <c r="U34" s="52">
        <f t="shared" si="3"/>
        <v>11992580</v>
      </c>
      <c r="V34" s="53">
        <f t="shared" si="4"/>
        <v>108.93053556680748</v>
      </c>
    </row>
    <row r="35" spans="1:22" ht="27.75" customHeight="1" x14ac:dyDescent="0.15">
      <c r="A35" s="118"/>
      <c r="B35" s="119"/>
      <c r="C35" s="119"/>
      <c r="D35" s="119"/>
      <c r="E35" s="119"/>
      <c r="F35" s="119"/>
      <c r="G35" s="120"/>
      <c r="H35" s="120"/>
      <c r="I35" s="120"/>
      <c r="J35" s="120"/>
      <c r="K35" s="121"/>
      <c r="L35" s="60"/>
      <c r="M35" s="55"/>
      <c r="N35" s="55"/>
      <c r="O35" s="55"/>
      <c r="P35" s="122">
        <v>711</v>
      </c>
      <c r="Q35" s="79" t="s">
        <v>52</v>
      </c>
      <c r="R35" s="78">
        <f>SUM('[1]세출 내역'!G112)</f>
        <v>18602895</v>
      </c>
      <c r="S35" s="78">
        <f>SUM('[1]세출 내역'!H112)</f>
        <v>19381672</v>
      </c>
      <c r="T35" s="78">
        <f>SUM('[1]세출 내역'!I112)</f>
        <v>31374252</v>
      </c>
      <c r="U35" s="52">
        <f t="shared" si="3"/>
        <v>11992580</v>
      </c>
      <c r="V35" s="53">
        <f t="shared" si="4"/>
        <v>161.87587943909071</v>
      </c>
    </row>
    <row r="36" spans="1:22" ht="27.75" customHeight="1" thickBot="1" x14ac:dyDescent="0.2">
      <c r="A36" s="93"/>
      <c r="B36" s="95"/>
      <c r="C36" s="95"/>
      <c r="D36" s="95"/>
      <c r="E36" s="123"/>
      <c r="F36" s="95"/>
      <c r="G36" s="124"/>
      <c r="H36" s="124"/>
      <c r="I36" s="124"/>
      <c r="J36" s="125"/>
      <c r="K36" s="126"/>
      <c r="L36" s="127"/>
      <c r="M36" s="128"/>
      <c r="N36" s="128"/>
      <c r="O36" s="128"/>
      <c r="P36" s="129">
        <v>712</v>
      </c>
      <c r="Q36" s="96" t="s">
        <v>53</v>
      </c>
      <c r="R36" s="130">
        <f>SUM('[1]세출 내역'!G116)</f>
        <v>36960900</v>
      </c>
      <c r="S36" s="130">
        <f>SUM('[1]세출 내역'!O116)</f>
        <v>114905683</v>
      </c>
      <c r="T36" s="130">
        <f>SUM('[1]세출 내역'!I116)</f>
        <v>114905683</v>
      </c>
      <c r="U36" s="98">
        <f t="shared" si="3"/>
        <v>0</v>
      </c>
      <c r="V36" s="131">
        <f t="shared" si="4"/>
        <v>100</v>
      </c>
    </row>
    <row r="37" spans="1:22" ht="21" customHeight="1" thickTop="1" x14ac:dyDescent="0.15">
      <c r="A37" s="119"/>
      <c r="B37" s="119"/>
      <c r="C37" s="119"/>
      <c r="D37" s="119"/>
      <c r="E37" s="84"/>
      <c r="F37" s="119"/>
      <c r="G37" s="132"/>
      <c r="H37" s="132"/>
      <c r="I37" s="132"/>
      <c r="J37" s="103"/>
      <c r="K37" s="133"/>
    </row>
  </sheetData>
  <mergeCells count="30">
    <mergeCell ref="P34:Q34"/>
    <mergeCell ref="E17:F17"/>
    <mergeCell ref="P17:Q17"/>
    <mergeCell ref="E19:F19"/>
    <mergeCell ref="E21:F21"/>
    <mergeCell ref="P24:Q24"/>
    <mergeCell ref="P28:Q28"/>
    <mergeCell ref="P8:Q8"/>
    <mergeCell ref="E11:F11"/>
    <mergeCell ref="A12:A15"/>
    <mergeCell ref="B12:B15"/>
    <mergeCell ref="C13:C15"/>
    <mergeCell ref="P14:Q14"/>
    <mergeCell ref="N4:O5"/>
    <mergeCell ref="P4:Q5"/>
    <mergeCell ref="U4:V4"/>
    <mergeCell ref="A6:F6"/>
    <mergeCell ref="L6:Q6"/>
    <mergeCell ref="E7:F7"/>
    <mergeCell ref="N7:Q7"/>
    <mergeCell ref="A1:V1"/>
    <mergeCell ref="A2:D2"/>
    <mergeCell ref="U2:V2"/>
    <mergeCell ref="A3:K3"/>
    <mergeCell ref="L3:V3"/>
    <mergeCell ref="A4:B5"/>
    <mergeCell ref="C4:D5"/>
    <mergeCell ref="E4:F5"/>
    <mergeCell ref="J4:K4"/>
    <mergeCell ref="L4:M5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총괄표</vt:lpstr>
      <vt:lpstr>총괄표!Print_Area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com</cp:lastModifiedBy>
  <dcterms:created xsi:type="dcterms:W3CDTF">2019-11-22T07:12:11Z</dcterms:created>
  <dcterms:modified xsi:type="dcterms:W3CDTF">2019-11-22T07:12:47Z</dcterms:modified>
</cp:coreProperties>
</file>